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621"/>
  <workbookPr showInkAnnotation="0" autoCompressPictures="0"/>
  <bookViews>
    <workbookView xWindow="-37060" yWindow="-8760" windowWidth="31380" windowHeight="20480" tabRatio="500"/>
  </bookViews>
  <sheets>
    <sheet name="Données" sheetId="1" r:id="rId1"/>
    <sheet name="Graphique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1" i="2" l="1"/>
  <c r="E61" i="2"/>
  <c r="F61" i="2"/>
  <c r="G61" i="2"/>
  <c r="H61" i="2"/>
  <c r="I61" i="2"/>
  <c r="J61" i="2"/>
  <c r="K61" i="2"/>
  <c r="L61" i="2"/>
  <c r="M61" i="2"/>
  <c r="C61" i="2"/>
  <c r="M65" i="1"/>
  <c r="C65" i="1"/>
  <c r="D65" i="1"/>
  <c r="E65" i="1"/>
  <c r="F65" i="1"/>
  <c r="G65" i="1"/>
  <c r="H65" i="1"/>
  <c r="I65" i="1"/>
  <c r="J65" i="1"/>
  <c r="K65" i="1"/>
  <c r="L65" i="1"/>
  <c r="C66" i="1"/>
  <c r="M69" i="1"/>
  <c r="L69" i="1"/>
  <c r="K69" i="1"/>
  <c r="J69" i="1"/>
  <c r="I69" i="1"/>
  <c r="H69" i="1"/>
  <c r="G69" i="1"/>
  <c r="F69" i="1"/>
  <c r="E69" i="1"/>
  <c r="D69" i="1"/>
  <c r="C69" i="1"/>
  <c r="C68" i="1"/>
  <c r="C67" i="1"/>
  <c r="D60" i="2"/>
  <c r="E60" i="2"/>
  <c r="F60" i="2"/>
  <c r="G60" i="2"/>
  <c r="H60" i="2"/>
  <c r="I60" i="2"/>
  <c r="J60" i="2"/>
  <c r="K60" i="2"/>
  <c r="L60" i="2"/>
  <c r="M60" i="2"/>
  <c r="C60" i="2"/>
  <c r="M59" i="1"/>
  <c r="C59" i="1"/>
  <c r="D59" i="1"/>
  <c r="E59" i="1"/>
  <c r="F59" i="1"/>
  <c r="G59" i="1"/>
  <c r="H59" i="1"/>
  <c r="I59" i="1"/>
  <c r="J59" i="1"/>
  <c r="K59" i="1"/>
  <c r="L59" i="1"/>
  <c r="C60" i="1"/>
  <c r="M63" i="1"/>
  <c r="L63" i="1"/>
  <c r="K63" i="1"/>
  <c r="J63" i="1"/>
  <c r="I63" i="1"/>
  <c r="H63" i="1"/>
  <c r="G63" i="1"/>
  <c r="F63" i="1"/>
  <c r="E63" i="1"/>
  <c r="D63" i="1"/>
  <c r="C63" i="1"/>
  <c r="C62" i="1"/>
  <c r="C61" i="1"/>
  <c r="D59" i="2"/>
  <c r="E59" i="2"/>
  <c r="F59" i="2"/>
  <c r="G59" i="2"/>
  <c r="H59" i="2"/>
  <c r="I59" i="2"/>
  <c r="J59" i="2"/>
  <c r="K59" i="2"/>
  <c r="L59" i="2"/>
  <c r="M59" i="2"/>
  <c r="C59" i="2"/>
  <c r="M53" i="1"/>
  <c r="C53" i="1"/>
  <c r="D53" i="1"/>
  <c r="E53" i="1"/>
  <c r="F53" i="1"/>
  <c r="G53" i="1"/>
  <c r="H53" i="1"/>
  <c r="I53" i="1"/>
  <c r="J53" i="1"/>
  <c r="K53" i="1"/>
  <c r="L53" i="1"/>
  <c r="C54" i="1"/>
  <c r="M57" i="1"/>
  <c r="L57" i="1"/>
  <c r="K57" i="1"/>
  <c r="J57" i="1"/>
  <c r="I57" i="1"/>
  <c r="H57" i="1"/>
  <c r="G57" i="1"/>
  <c r="F57" i="1"/>
  <c r="E57" i="1"/>
  <c r="D57" i="1"/>
  <c r="C57" i="1"/>
  <c r="C56" i="1"/>
  <c r="C55" i="1"/>
  <c r="C53" i="2"/>
  <c r="D58" i="2"/>
  <c r="E58" i="2"/>
  <c r="F58" i="2"/>
  <c r="G58" i="2"/>
  <c r="H58" i="2"/>
  <c r="I58" i="2"/>
  <c r="J58" i="2"/>
  <c r="K58" i="2"/>
  <c r="L58" i="2"/>
  <c r="M58" i="2"/>
  <c r="C58" i="2"/>
  <c r="M47" i="1"/>
  <c r="C47" i="1"/>
  <c r="D47" i="1"/>
  <c r="E47" i="1"/>
  <c r="F47" i="1"/>
  <c r="G47" i="1"/>
  <c r="H47" i="1"/>
  <c r="I47" i="1"/>
  <c r="J47" i="1"/>
  <c r="K47" i="1"/>
  <c r="L47" i="1"/>
  <c r="C48" i="1"/>
  <c r="M51" i="1"/>
  <c r="L51" i="1"/>
  <c r="K51" i="1"/>
  <c r="J51" i="1"/>
  <c r="I51" i="1"/>
  <c r="H51" i="1"/>
  <c r="G51" i="1"/>
  <c r="F51" i="1"/>
  <c r="E51" i="1"/>
  <c r="D51" i="1"/>
  <c r="C51" i="1"/>
  <c r="C50" i="1"/>
  <c r="C49" i="1"/>
  <c r="D57" i="2"/>
  <c r="E57" i="2"/>
  <c r="F57" i="2"/>
  <c r="G57" i="2"/>
  <c r="H57" i="2"/>
  <c r="I57" i="2"/>
  <c r="J57" i="2"/>
  <c r="K57" i="2"/>
  <c r="L57" i="2"/>
  <c r="M57" i="2"/>
  <c r="C57" i="2"/>
  <c r="M40" i="1"/>
  <c r="M41" i="1"/>
  <c r="C41" i="1"/>
  <c r="D41" i="1"/>
  <c r="E41" i="1"/>
  <c r="F41" i="1"/>
  <c r="G41" i="1"/>
  <c r="H41" i="1"/>
  <c r="I41" i="1"/>
  <c r="J41" i="1"/>
  <c r="K41" i="1"/>
  <c r="L41" i="1"/>
  <c r="C42" i="1"/>
  <c r="M45" i="1"/>
  <c r="L45" i="1"/>
  <c r="K45" i="1"/>
  <c r="J45" i="1"/>
  <c r="I45" i="1"/>
  <c r="H45" i="1"/>
  <c r="G45" i="1"/>
  <c r="F45" i="1"/>
  <c r="E45" i="1"/>
  <c r="D45" i="1"/>
  <c r="C45" i="1"/>
  <c r="C44" i="1"/>
  <c r="C43" i="1"/>
  <c r="D54" i="2"/>
  <c r="E54" i="2"/>
  <c r="F54" i="2"/>
  <c r="G54" i="2"/>
  <c r="H54" i="2"/>
  <c r="I54" i="2"/>
  <c r="J54" i="2"/>
  <c r="K54" i="2"/>
  <c r="L54" i="2"/>
  <c r="M54" i="2"/>
  <c r="D55" i="2"/>
  <c r="E55" i="2"/>
  <c r="F55" i="2"/>
  <c r="G55" i="2"/>
  <c r="H55" i="2"/>
  <c r="I55" i="2"/>
  <c r="J55" i="2"/>
  <c r="K55" i="2"/>
  <c r="L55" i="2"/>
  <c r="M55" i="2"/>
  <c r="D56" i="2"/>
  <c r="E56" i="2"/>
  <c r="F56" i="2"/>
  <c r="G56" i="2"/>
  <c r="H56" i="2"/>
  <c r="I56" i="2"/>
  <c r="J56" i="2"/>
  <c r="K56" i="2"/>
  <c r="L56" i="2"/>
  <c r="M56" i="2"/>
  <c r="C56" i="2"/>
  <c r="C55" i="2"/>
  <c r="C54" i="2"/>
  <c r="M53" i="2"/>
  <c r="D53" i="2"/>
  <c r="E53" i="2"/>
  <c r="F53" i="2"/>
  <c r="G53" i="2"/>
  <c r="H53" i="2"/>
  <c r="I53" i="2"/>
  <c r="J53" i="2"/>
  <c r="K53" i="2"/>
  <c r="L53" i="2"/>
  <c r="M34" i="1"/>
  <c r="M35" i="1"/>
  <c r="C35" i="1"/>
  <c r="D35" i="1"/>
  <c r="E35" i="1"/>
  <c r="F35" i="1"/>
  <c r="G35" i="1"/>
  <c r="H35" i="1"/>
  <c r="I35" i="1"/>
  <c r="J35" i="1"/>
  <c r="K35" i="1"/>
  <c r="L35" i="1"/>
  <c r="C36" i="1"/>
  <c r="M39" i="1"/>
  <c r="L39" i="1"/>
  <c r="K39" i="1"/>
  <c r="J39" i="1"/>
  <c r="I39" i="1"/>
  <c r="H39" i="1"/>
  <c r="G39" i="1"/>
  <c r="F39" i="1"/>
  <c r="E39" i="1"/>
  <c r="D39" i="1"/>
  <c r="C39" i="1"/>
  <c r="C38" i="1"/>
  <c r="C37" i="1"/>
  <c r="C33" i="1"/>
  <c r="C32" i="1"/>
  <c r="C31" i="1"/>
  <c r="C30" i="1"/>
  <c r="M28" i="1"/>
  <c r="M29" i="1"/>
  <c r="C29" i="1"/>
  <c r="D29" i="1"/>
  <c r="E29" i="1"/>
  <c r="F29" i="1"/>
  <c r="G29" i="1"/>
  <c r="H29" i="1"/>
  <c r="I29" i="1"/>
  <c r="J29" i="1"/>
  <c r="K29" i="1"/>
  <c r="L29" i="1"/>
  <c r="M33" i="1"/>
  <c r="L33" i="1"/>
  <c r="K33" i="1"/>
  <c r="J33" i="1"/>
  <c r="I33" i="1"/>
  <c r="H33" i="1"/>
  <c r="G33" i="1"/>
  <c r="F33" i="1"/>
  <c r="E33" i="1"/>
  <c r="D33" i="1"/>
  <c r="G23" i="1"/>
  <c r="D23" i="1"/>
  <c r="E23" i="1"/>
  <c r="F23" i="1"/>
  <c r="H23" i="1"/>
  <c r="I23" i="1"/>
  <c r="J23" i="1"/>
  <c r="K23" i="1"/>
  <c r="L23" i="1"/>
  <c r="M23" i="1"/>
  <c r="C23" i="1"/>
  <c r="D17" i="1"/>
  <c r="E17" i="1"/>
  <c r="F17" i="1"/>
  <c r="G17" i="1"/>
  <c r="H17" i="1"/>
  <c r="I17" i="1"/>
  <c r="J17" i="1"/>
  <c r="K17" i="1"/>
  <c r="L17" i="1"/>
  <c r="M17" i="1"/>
  <c r="C17" i="1"/>
  <c r="C24" i="1"/>
  <c r="M27" i="1"/>
  <c r="L27" i="1"/>
  <c r="K27" i="1"/>
  <c r="J27" i="1"/>
  <c r="I27" i="1"/>
  <c r="H27" i="1"/>
  <c r="G27" i="1"/>
  <c r="F27" i="1"/>
  <c r="E27" i="1"/>
  <c r="D27" i="1"/>
  <c r="C27" i="1"/>
  <c r="C26" i="1"/>
  <c r="C25" i="1"/>
  <c r="C18" i="1"/>
  <c r="C19" i="1"/>
  <c r="D21" i="1"/>
  <c r="E21" i="1"/>
  <c r="F21" i="1"/>
  <c r="G21" i="1"/>
  <c r="H21" i="1"/>
  <c r="I21" i="1"/>
  <c r="J21" i="1"/>
  <c r="K21" i="1"/>
  <c r="L21" i="1"/>
  <c r="M21" i="1"/>
  <c r="C21" i="1"/>
  <c r="C20" i="1"/>
</calcChain>
</file>

<file path=xl/sharedStrings.xml><?xml version="1.0" encoding="utf-8"?>
<sst xmlns="http://schemas.openxmlformats.org/spreadsheetml/2006/main" count="150" uniqueCount="69">
  <si>
    <t>Marque</t>
  </si>
  <si>
    <t>Serial</t>
  </si>
  <si>
    <t>Encapsulage</t>
  </si>
  <si>
    <t>Cadre</t>
  </si>
  <si>
    <t>Fond</t>
  </si>
  <si>
    <t>Modèle</t>
  </si>
  <si>
    <t>Techno</t>
  </si>
  <si>
    <t>Caractéristiques</t>
  </si>
  <si>
    <t>AUO</t>
  </si>
  <si>
    <t>PM060MW4</t>
  </si>
  <si>
    <t>Mono</t>
  </si>
  <si>
    <t>Verre/Tedlar</t>
  </si>
  <si>
    <t>Blanc</t>
  </si>
  <si>
    <t>Noir</t>
  </si>
  <si>
    <t>Densité de puissance (Wc/m2)</t>
  </si>
  <si>
    <t>Pc (Wc)</t>
  </si>
  <si>
    <t>PC Flash (Watt)</t>
  </si>
  <si>
    <t>ID Enphase</t>
  </si>
  <si>
    <t>Energie totale (KWh)</t>
  </si>
  <si>
    <t>Energie normalisée (KWh/kWc)</t>
  </si>
  <si>
    <t>Moyenne (KWh/kWc)</t>
  </si>
  <si>
    <t>Mini (kWh/kWc)</t>
  </si>
  <si>
    <t>Maxi (kWh/kWc)</t>
  </si>
  <si>
    <t>Ecart vs moyenne (%)</t>
  </si>
  <si>
    <t>BISOL</t>
  </si>
  <si>
    <t>CANADIAN SOLAR</t>
  </si>
  <si>
    <t>SUNPOWER</t>
  </si>
  <si>
    <t>TRINA POLY</t>
  </si>
  <si>
    <t>LONGI</t>
  </si>
  <si>
    <t>TRINA BF</t>
  </si>
  <si>
    <t>REC</t>
  </si>
  <si>
    <t>LG</t>
  </si>
  <si>
    <t>PANASONIC</t>
  </si>
  <si>
    <t>CS3K-MS</t>
  </si>
  <si>
    <t>12001059010389</t>
  </si>
  <si>
    <t>Alu</t>
  </si>
  <si>
    <t>1782896827</t>
  </si>
  <si>
    <t>BS5ZMPM19923011900</t>
  </si>
  <si>
    <t>HYUNDAI</t>
  </si>
  <si>
    <t>HiE-S345SG</t>
  </si>
  <si>
    <t>K4NE37121</t>
  </si>
  <si>
    <t>D02200330800365</t>
  </si>
  <si>
    <t>Q12D20534828</t>
  </si>
  <si>
    <t>SPR-P3-330-BLK,I AR-F1 M4.3 B2 MC4Z1L 1KV MP</t>
  </si>
  <si>
    <t>Verre/Verre</t>
  </si>
  <si>
    <t>Poly</t>
  </si>
  <si>
    <t>Mono HIT</t>
  </si>
  <si>
    <t>Mono HC</t>
  </si>
  <si>
    <t>Mono BF HC</t>
  </si>
  <si>
    <t>Poly HC</t>
  </si>
  <si>
    <t xml:space="preserve"> </t>
  </si>
  <si>
    <t>LR6-60PE-300M</t>
  </si>
  <si>
    <t>REC285TP2 BLK</t>
  </si>
  <si>
    <t>LG 335 N1C V5</t>
  </si>
  <si>
    <t>TSM 335 DEG6M.20</t>
  </si>
  <si>
    <t>VBHN330 SJ 53</t>
  </si>
  <si>
    <t>TSM 270 PD05</t>
  </si>
  <si>
    <t>BMO 330</t>
  </si>
  <si>
    <t>Date  mise en service</t>
  </si>
  <si>
    <t xml:space="preserve"> TEST DE 11 MODULES PHOTOVOLTAIQUES SUR STRUCTURE AU SOL SANS OMBRAGE, INCLINAISON 30°, POSE EN PROTRAIT</t>
  </si>
  <si>
    <t>octobre</t>
  </si>
  <si>
    <t>novembre</t>
  </si>
  <si>
    <t>decembre</t>
  </si>
  <si>
    <t>Janvier</t>
  </si>
  <si>
    <t>Févier</t>
  </si>
  <si>
    <t>Mars</t>
  </si>
  <si>
    <t>Avril</t>
  </si>
  <si>
    <t>Aout</t>
  </si>
  <si>
    <t>Relevés de production CUMULE DEPUIS LE 22 SEPTEMBRE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</si>
</sst>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&quot;HiS-M&quot;0&quot;SF&quot;"/>
    <numFmt numFmtId="166" formatCode="0.0000"/>
    <numFmt numFmtId="167" formatCode="0.0%"/>
    <numFmt numFmtId="168" formatCode="dd/mm/yy;@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venir Next Condensed Regular"/>
    </font>
    <font>
      <b/>
      <sz val="12"/>
      <color theme="1"/>
      <name val="Avenir Next Condensed Regular"/>
    </font>
    <font>
      <sz val="12"/>
      <color indexed="8"/>
      <name val="굴림"/>
      <family val="3"/>
      <charset val="129"/>
    </font>
    <font>
      <b/>
      <sz val="12"/>
      <color rgb="FF008000"/>
      <name val="Avenir Next Condensed Regular"/>
    </font>
    <font>
      <b/>
      <sz val="12"/>
      <color rgb="FFFF0000"/>
      <name val="Avenir Next Condensed Regular"/>
    </font>
    <font>
      <b/>
      <sz val="12"/>
      <color theme="6"/>
      <name val="Avenir Next Condensed Regular"/>
    </font>
    <font>
      <b/>
      <sz val="12"/>
      <color theme="9"/>
      <name val="Avenir Next Condensed Regula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theme="1"/>
      <name val="Avenir Next Condensed Regular"/>
    </font>
    <font>
      <sz val="10"/>
      <name val="Avenir Next Condensed Regular"/>
    </font>
    <font>
      <b/>
      <sz val="14"/>
      <color theme="1"/>
      <name val="Avenir Next Condensed Regular"/>
    </font>
    <font>
      <b/>
      <sz val="16"/>
      <color theme="0" tint="-4.9989318521683403E-2"/>
      <name val="Avenir Next Condensed Regular"/>
    </font>
    <font>
      <b/>
      <sz val="12"/>
      <name val="Avenir Next Condensed Regular"/>
    </font>
    <font>
      <b/>
      <sz val="12"/>
      <color theme="6" tint="-0.249977111117893"/>
      <name val="Avenir Next Condensed Regula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74999237037263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11" fillId="3" borderId="1" xfId="0" applyFont="1" applyFill="1" applyBorder="1" applyAlignment="1">
      <alignment horizontal="center" vertical="center" wrapText="1"/>
    </xf>
    <xf numFmtId="165" fontId="12" fillId="3" borderId="1" xfId="2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right" vertical="center" wrapText="1"/>
    </xf>
    <xf numFmtId="168" fontId="2" fillId="3" borderId="8" xfId="0" applyNumberFormat="1" applyFont="1" applyFill="1" applyBorder="1" applyAlignment="1">
      <alignment horizontal="center" vertical="center" wrapText="1"/>
    </xf>
    <xf numFmtId="168" fontId="2" fillId="3" borderId="9" xfId="0" applyNumberFormat="1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right" vertical="center" wrapText="1"/>
    </xf>
    <xf numFmtId="0" fontId="2" fillId="5" borderId="2" xfId="0" applyFont="1" applyFill="1" applyBorder="1" applyAlignment="1">
      <alignment vertical="center" wrapText="1"/>
    </xf>
    <xf numFmtId="0" fontId="2" fillId="5" borderId="4" xfId="0" applyFont="1" applyFill="1" applyBorder="1" applyAlignment="1">
      <alignment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3" fillId="5" borderId="8" xfId="0" applyFont="1" applyFill="1" applyBorder="1" applyAlignment="1">
      <alignment horizontal="right" vertical="center" wrapText="1"/>
    </xf>
    <xf numFmtId="167" fontId="7" fillId="5" borderId="8" xfId="1" applyNumberFormat="1" applyFont="1" applyFill="1" applyBorder="1" applyAlignment="1">
      <alignment vertical="center" wrapText="1"/>
    </xf>
    <xf numFmtId="167" fontId="6" fillId="5" borderId="8" xfId="1" applyNumberFormat="1" applyFont="1" applyFill="1" applyBorder="1" applyAlignment="1">
      <alignment vertical="center" wrapText="1"/>
    </xf>
    <xf numFmtId="167" fontId="5" fillId="5" borderId="8" xfId="1" applyNumberFormat="1" applyFont="1" applyFill="1" applyBorder="1" applyAlignment="1">
      <alignment vertical="center" wrapText="1"/>
    </xf>
    <xf numFmtId="167" fontId="8" fillId="5" borderId="8" xfId="1" applyNumberFormat="1" applyFont="1" applyFill="1" applyBorder="1" applyAlignment="1">
      <alignment vertical="center" wrapText="1"/>
    </xf>
    <xf numFmtId="167" fontId="3" fillId="5" borderId="9" xfId="1" applyNumberFormat="1" applyFont="1" applyFill="1" applyBorder="1" applyAlignment="1">
      <alignment vertical="center" wrapText="1"/>
    </xf>
    <xf numFmtId="167" fontId="15" fillId="5" borderId="8" xfId="1" applyNumberFormat="1" applyFont="1" applyFill="1" applyBorder="1" applyAlignment="1">
      <alignment vertical="center" wrapText="1"/>
    </xf>
    <xf numFmtId="167" fontId="15" fillId="5" borderId="9" xfId="1" applyNumberFormat="1" applyFont="1" applyFill="1" applyBorder="1" applyAlignment="1">
      <alignment vertical="center" wrapText="1"/>
    </xf>
    <xf numFmtId="164" fontId="2" fillId="5" borderId="1" xfId="0" applyNumberFormat="1" applyFont="1" applyFill="1" applyBorder="1" applyAlignment="1">
      <alignment vertical="center" wrapText="1"/>
    </xf>
    <xf numFmtId="2" fontId="0" fillId="0" borderId="0" xfId="0" applyNumberFormat="1"/>
    <xf numFmtId="167" fontId="8" fillId="5" borderId="9" xfId="1" applyNumberFormat="1" applyFont="1" applyFill="1" applyBorder="1" applyAlignment="1">
      <alignment vertical="center" wrapText="1"/>
    </xf>
    <xf numFmtId="167" fontId="16" fillId="5" borderId="8" xfId="1" applyNumberFormat="1" applyFont="1" applyFill="1" applyBorder="1" applyAlignment="1">
      <alignment vertical="center" wrapText="1"/>
    </xf>
    <xf numFmtId="168" fontId="13" fillId="4" borderId="3" xfId="0" applyNumberFormat="1" applyFont="1" applyFill="1" applyBorder="1" applyAlignment="1">
      <alignment horizontal="center" vertical="center" wrapText="1"/>
    </xf>
    <xf numFmtId="168" fontId="13" fillId="4" borderId="5" xfId="0" applyNumberFormat="1" applyFont="1" applyFill="1" applyBorder="1" applyAlignment="1">
      <alignment horizontal="center" vertical="center" wrapText="1"/>
    </xf>
    <xf numFmtId="168" fontId="13" fillId="4" borderId="7" xfId="0" applyNumberFormat="1" applyFont="1" applyFill="1" applyBorder="1" applyAlignment="1">
      <alignment horizontal="center" vertical="center" wrapText="1"/>
    </xf>
    <xf numFmtId="166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11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164" fontId="2" fillId="5" borderId="1" xfId="0" applyNumberFormat="1" applyFont="1" applyFill="1" applyBorder="1" applyAlignment="1">
      <alignment horizontal="center" vertical="center" wrapText="1"/>
    </xf>
    <xf numFmtId="164" fontId="2" fillId="5" borderId="6" xfId="0" applyNumberFormat="1" applyFont="1" applyFill="1" applyBorder="1" applyAlignment="1">
      <alignment horizontal="center" vertical="center" wrapText="1"/>
    </xf>
    <xf numFmtId="164" fontId="0" fillId="0" borderId="0" xfId="0" applyNumberFormat="1"/>
  </cellXfs>
  <cellStyles count="47"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Normal" xfId="0" builtinId="0"/>
    <cellStyle name="Pourcentage" xfId="1" builtinId="5"/>
    <cellStyle name="표준_Sheet1" xfId="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Banc de test GPWATT 11 modules PV - PRODUCTION</a:t>
            </a:r>
            <a:r>
              <a:rPr lang="fr-FR" baseline="0"/>
              <a:t> CUMULEE</a:t>
            </a:r>
            <a:endParaRPr lang="fr-FR"/>
          </a:p>
        </c:rich>
      </c:tx>
      <c:layout>
        <c:manualLayout>
          <c:xMode val="edge"/>
          <c:yMode val="edge"/>
          <c:x val="0.0899338059282179"/>
          <c:y val="0.06562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619997518218532"/>
          <c:y val="0.026"/>
          <c:w val="0.773266024411705"/>
          <c:h val="0.9233067716535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Graphique!$C$53</c:f>
              <c:strCache>
                <c:ptCount val="1"/>
                <c:pt idx="0">
                  <c:v>BISOL</c:v>
                </c:pt>
              </c:strCache>
            </c:strRef>
          </c:tx>
          <c:invertIfNegative val="0"/>
          <c:cat>
            <c:strRef>
              <c:f>Graphique!$B$54:$B$61</c:f>
              <c:strCache>
                <c:ptCount val="8"/>
                <c:pt idx="0">
                  <c:v>octobre</c:v>
                </c:pt>
                <c:pt idx="1">
                  <c:v>novembre</c:v>
                </c:pt>
                <c:pt idx="2">
                  <c:v>decembre</c:v>
                </c:pt>
                <c:pt idx="3">
                  <c:v>Janvier</c:v>
                </c:pt>
                <c:pt idx="4">
                  <c:v>Févier</c:v>
                </c:pt>
                <c:pt idx="5">
                  <c:v>Mars</c:v>
                </c:pt>
                <c:pt idx="6">
                  <c:v>Avril</c:v>
                </c:pt>
                <c:pt idx="7">
                  <c:v>Aout</c:v>
                </c:pt>
              </c:strCache>
            </c:strRef>
          </c:cat>
          <c:val>
            <c:numRef>
              <c:f>Graphique!$C$54:$C$61</c:f>
              <c:numCache>
                <c:formatCode>0.00</c:formatCode>
                <c:ptCount val="8"/>
                <c:pt idx="0">
                  <c:v>86.93045563549161</c:v>
                </c:pt>
                <c:pt idx="1">
                  <c:v>160.9712230215827</c:v>
                </c:pt>
                <c:pt idx="2">
                  <c:v>209.832134292566</c:v>
                </c:pt>
                <c:pt idx="3">
                  <c:v>261.6906474820144</c:v>
                </c:pt>
                <c:pt idx="4">
                  <c:v>317.7458033573141</c:v>
                </c:pt>
                <c:pt idx="5">
                  <c:v>479.6163069544364</c:v>
                </c:pt>
                <c:pt idx="6">
                  <c:v>665.4676258992805</c:v>
                </c:pt>
                <c:pt idx="7" formatCode="0.0">
                  <c:v>1133.093525179856</c:v>
                </c:pt>
              </c:numCache>
            </c:numRef>
          </c:val>
        </c:ser>
        <c:ser>
          <c:idx val="1"/>
          <c:order val="1"/>
          <c:tx>
            <c:strRef>
              <c:f>Graphique!$D$53</c:f>
              <c:strCache>
                <c:ptCount val="1"/>
                <c:pt idx="0">
                  <c:v>HYUNDAI</c:v>
                </c:pt>
              </c:strCache>
            </c:strRef>
          </c:tx>
          <c:invertIfNegative val="0"/>
          <c:cat>
            <c:strRef>
              <c:f>Graphique!$B$54:$B$61</c:f>
              <c:strCache>
                <c:ptCount val="8"/>
                <c:pt idx="0">
                  <c:v>octobre</c:v>
                </c:pt>
                <c:pt idx="1">
                  <c:v>novembre</c:v>
                </c:pt>
                <c:pt idx="2">
                  <c:v>decembre</c:v>
                </c:pt>
                <c:pt idx="3">
                  <c:v>Janvier</c:v>
                </c:pt>
                <c:pt idx="4">
                  <c:v>Févier</c:v>
                </c:pt>
                <c:pt idx="5">
                  <c:v>Mars</c:v>
                </c:pt>
                <c:pt idx="6">
                  <c:v>Avril</c:v>
                </c:pt>
                <c:pt idx="7">
                  <c:v>Aout</c:v>
                </c:pt>
              </c:strCache>
            </c:strRef>
          </c:cat>
          <c:val>
            <c:numRef>
              <c:f>Graphique!$D$54:$D$61</c:f>
              <c:numCache>
                <c:formatCode>0.00</c:formatCode>
                <c:ptCount val="8"/>
                <c:pt idx="0">
                  <c:v>88.72426565595658</c:v>
                </c:pt>
                <c:pt idx="1">
                  <c:v>166.250323025239</c:v>
                </c:pt>
                <c:pt idx="2">
                  <c:v>216.4986935423666</c:v>
                </c:pt>
                <c:pt idx="3">
                  <c:v>270.19266660924</c:v>
                </c:pt>
                <c:pt idx="4">
                  <c:v>327.3322422258592</c:v>
                </c:pt>
                <c:pt idx="5">
                  <c:v>493.8696987969104</c:v>
                </c:pt>
                <c:pt idx="6">
                  <c:v>683.3778390329343</c:v>
                </c:pt>
                <c:pt idx="7" formatCode="0.0">
                  <c:v>1165.762195997359</c:v>
                </c:pt>
              </c:numCache>
            </c:numRef>
          </c:val>
        </c:ser>
        <c:ser>
          <c:idx val="2"/>
          <c:order val="2"/>
          <c:tx>
            <c:strRef>
              <c:f>Graphique!$E$53</c:f>
              <c:strCache>
                <c:ptCount val="1"/>
                <c:pt idx="0">
                  <c:v>CANADIAN SOLAR</c:v>
                </c:pt>
              </c:strCache>
            </c:strRef>
          </c:tx>
          <c:invertIfNegative val="0"/>
          <c:cat>
            <c:strRef>
              <c:f>Graphique!$B$54:$B$61</c:f>
              <c:strCache>
                <c:ptCount val="8"/>
                <c:pt idx="0">
                  <c:v>octobre</c:v>
                </c:pt>
                <c:pt idx="1">
                  <c:v>novembre</c:v>
                </c:pt>
                <c:pt idx="2">
                  <c:v>decembre</c:v>
                </c:pt>
                <c:pt idx="3">
                  <c:v>Janvier</c:v>
                </c:pt>
                <c:pt idx="4">
                  <c:v>Févier</c:v>
                </c:pt>
                <c:pt idx="5">
                  <c:v>Mars</c:v>
                </c:pt>
                <c:pt idx="6">
                  <c:v>Avril</c:v>
                </c:pt>
                <c:pt idx="7">
                  <c:v>Aout</c:v>
                </c:pt>
              </c:strCache>
            </c:strRef>
          </c:cat>
          <c:val>
            <c:numRef>
              <c:f>Graphique!$E$54:$E$61</c:f>
              <c:numCache>
                <c:formatCode>0.00</c:formatCode>
                <c:ptCount val="8"/>
                <c:pt idx="0">
                  <c:v>91.32559560171046</c:v>
                </c:pt>
                <c:pt idx="1">
                  <c:v>168.9065363469762</c:v>
                </c:pt>
                <c:pt idx="2">
                  <c:v>222.6634086744044</c:v>
                </c:pt>
                <c:pt idx="3">
                  <c:v>276.7257177764203</c:v>
                </c:pt>
                <c:pt idx="4">
                  <c:v>335.9804520464264</c:v>
                </c:pt>
                <c:pt idx="5">
                  <c:v>507.0250458155162</c:v>
                </c:pt>
                <c:pt idx="6">
                  <c:v>696.3958460598656</c:v>
                </c:pt>
                <c:pt idx="7" formatCode="0.0">
                  <c:v>1182.040317654246</c:v>
                </c:pt>
              </c:numCache>
            </c:numRef>
          </c:val>
        </c:ser>
        <c:ser>
          <c:idx val="3"/>
          <c:order val="3"/>
          <c:tx>
            <c:strRef>
              <c:f>Graphique!$F$53</c:f>
              <c:strCache>
                <c:ptCount val="1"/>
                <c:pt idx="0">
                  <c:v>SUNPOWER</c:v>
                </c:pt>
              </c:strCache>
            </c:strRef>
          </c:tx>
          <c:invertIfNegative val="0"/>
          <c:cat>
            <c:strRef>
              <c:f>Graphique!$B$54:$B$61</c:f>
              <c:strCache>
                <c:ptCount val="8"/>
                <c:pt idx="0">
                  <c:v>octobre</c:v>
                </c:pt>
                <c:pt idx="1">
                  <c:v>novembre</c:v>
                </c:pt>
                <c:pt idx="2">
                  <c:v>decembre</c:v>
                </c:pt>
                <c:pt idx="3">
                  <c:v>Janvier</c:v>
                </c:pt>
                <c:pt idx="4">
                  <c:v>Févier</c:v>
                </c:pt>
                <c:pt idx="5">
                  <c:v>Mars</c:v>
                </c:pt>
                <c:pt idx="6">
                  <c:v>Avril</c:v>
                </c:pt>
                <c:pt idx="7">
                  <c:v>Aout</c:v>
                </c:pt>
              </c:strCache>
            </c:strRef>
          </c:cat>
          <c:val>
            <c:numRef>
              <c:f>Graphique!$F$54:$F$61</c:f>
              <c:numCache>
                <c:formatCode>0.00</c:formatCode>
                <c:ptCount val="8"/>
                <c:pt idx="0">
                  <c:v>88.18236352729454</c:v>
                </c:pt>
                <c:pt idx="1">
                  <c:v>164.6670665866827</c:v>
                </c:pt>
                <c:pt idx="2">
                  <c:v>215.9568086382723</c:v>
                </c:pt>
                <c:pt idx="3">
                  <c:v>268.1463707258549</c:v>
                </c:pt>
                <c:pt idx="4">
                  <c:v>323.9352129574085</c:v>
                </c:pt>
                <c:pt idx="5">
                  <c:v>491.9016196760649</c:v>
                </c:pt>
                <c:pt idx="6">
                  <c:v>680.8638272345532</c:v>
                </c:pt>
                <c:pt idx="7" formatCode="0.0">
                  <c:v>1163.76724655069</c:v>
                </c:pt>
              </c:numCache>
            </c:numRef>
          </c:val>
        </c:ser>
        <c:ser>
          <c:idx val="4"/>
          <c:order val="4"/>
          <c:tx>
            <c:strRef>
              <c:f>Graphique!$G$53</c:f>
              <c:strCache>
                <c:ptCount val="1"/>
                <c:pt idx="0">
                  <c:v>TRINA POLY</c:v>
                </c:pt>
              </c:strCache>
            </c:strRef>
          </c:tx>
          <c:invertIfNegative val="0"/>
          <c:cat>
            <c:strRef>
              <c:f>Graphique!$B$54:$B$61</c:f>
              <c:strCache>
                <c:ptCount val="8"/>
                <c:pt idx="0">
                  <c:v>octobre</c:v>
                </c:pt>
                <c:pt idx="1">
                  <c:v>novembre</c:v>
                </c:pt>
                <c:pt idx="2">
                  <c:v>decembre</c:v>
                </c:pt>
                <c:pt idx="3">
                  <c:v>Janvier</c:v>
                </c:pt>
                <c:pt idx="4">
                  <c:v>Févier</c:v>
                </c:pt>
                <c:pt idx="5">
                  <c:v>Mars</c:v>
                </c:pt>
                <c:pt idx="6">
                  <c:v>Avril</c:v>
                </c:pt>
                <c:pt idx="7">
                  <c:v>Aout</c:v>
                </c:pt>
              </c:strCache>
            </c:strRef>
          </c:cat>
          <c:val>
            <c:numRef>
              <c:f>Graphique!$G$54:$G$61</c:f>
              <c:numCache>
                <c:formatCode>0.00</c:formatCode>
                <c:ptCount val="8"/>
                <c:pt idx="0">
                  <c:v>91.46341463414634</c:v>
                </c:pt>
                <c:pt idx="1">
                  <c:v>171.090387374462</c:v>
                </c:pt>
                <c:pt idx="2">
                  <c:v>222.7403156384505</c:v>
                </c:pt>
                <c:pt idx="3">
                  <c:v>277.2596843615495</c:v>
                </c:pt>
                <c:pt idx="4">
                  <c:v>335.7245337159254</c:v>
                </c:pt>
                <c:pt idx="5">
                  <c:v>509.325681492109</c:v>
                </c:pt>
                <c:pt idx="6">
                  <c:v>706.599713055954</c:v>
                </c:pt>
                <c:pt idx="7" formatCode="0.0">
                  <c:v>1190.817790530846</c:v>
                </c:pt>
              </c:numCache>
            </c:numRef>
          </c:val>
        </c:ser>
        <c:ser>
          <c:idx val="5"/>
          <c:order val="5"/>
          <c:tx>
            <c:strRef>
              <c:f>Graphique!$H$53</c:f>
              <c:strCache>
                <c:ptCount val="1"/>
                <c:pt idx="0">
                  <c:v>LONGI</c:v>
                </c:pt>
              </c:strCache>
            </c:strRef>
          </c:tx>
          <c:invertIfNegative val="0"/>
          <c:cat>
            <c:strRef>
              <c:f>Graphique!$B$54:$B$61</c:f>
              <c:strCache>
                <c:ptCount val="8"/>
                <c:pt idx="0">
                  <c:v>octobre</c:v>
                </c:pt>
                <c:pt idx="1">
                  <c:v>novembre</c:v>
                </c:pt>
                <c:pt idx="2">
                  <c:v>decembre</c:v>
                </c:pt>
                <c:pt idx="3">
                  <c:v>Janvier</c:v>
                </c:pt>
                <c:pt idx="4">
                  <c:v>Févier</c:v>
                </c:pt>
                <c:pt idx="5">
                  <c:v>Mars</c:v>
                </c:pt>
                <c:pt idx="6">
                  <c:v>Avril</c:v>
                </c:pt>
                <c:pt idx="7">
                  <c:v>Aout</c:v>
                </c:pt>
              </c:strCache>
            </c:strRef>
          </c:cat>
          <c:val>
            <c:numRef>
              <c:f>Graphique!$H$54:$H$61</c:f>
              <c:numCache>
                <c:formatCode>0.00</c:formatCode>
                <c:ptCount val="8"/>
                <c:pt idx="0">
                  <c:v>81.67265599477294</c:v>
                </c:pt>
                <c:pt idx="1">
                  <c:v>159.7517151257759</c:v>
                </c:pt>
                <c:pt idx="2">
                  <c:v>213.655668082326</c:v>
                </c:pt>
                <c:pt idx="3">
                  <c:v>265.5994772950016</c:v>
                </c:pt>
                <c:pt idx="4">
                  <c:v>321.7902646194054</c:v>
                </c:pt>
                <c:pt idx="5">
                  <c:v>493.3028422084285</c:v>
                </c:pt>
                <c:pt idx="6">
                  <c:v>682.7834041163017</c:v>
                </c:pt>
                <c:pt idx="7" formatCode="0.0">
                  <c:v>1166.285527605358</c:v>
                </c:pt>
              </c:numCache>
            </c:numRef>
          </c:val>
        </c:ser>
        <c:ser>
          <c:idx val="6"/>
          <c:order val="6"/>
          <c:tx>
            <c:strRef>
              <c:f>Graphique!$I$53</c:f>
              <c:strCache>
                <c:ptCount val="1"/>
                <c:pt idx="0">
                  <c:v>REC</c:v>
                </c:pt>
              </c:strCache>
            </c:strRef>
          </c:tx>
          <c:invertIfNegative val="0"/>
          <c:cat>
            <c:strRef>
              <c:f>Graphique!$B$54:$B$61</c:f>
              <c:strCache>
                <c:ptCount val="8"/>
                <c:pt idx="0">
                  <c:v>octobre</c:v>
                </c:pt>
                <c:pt idx="1">
                  <c:v>novembre</c:v>
                </c:pt>
                <c:pt idx="2">
                  <c:v>decembre</c:v>
                </c:pt>
                <c:pt idx="3">
                  <c:v>Janvier</c:v>
                </c:pt>
                <c:pt idx="4">
                  <c:v>Févier</c:v>
                </c:pt>
                <c:pt idx="5">
                  <c:v>Mars</c:v>
                </c:pt>
                <c:pt idx="6">
                  <c:v>Avril</c:v>
                </c:pt>
                <c:pt idx="7">
                  <c:v>Aout</c:v>
                </c:pt>
              </c:strCache>
            </c:strRef>
          </c:cat>
          <c:val>
            <c:numRef>
              <c:f>Graphique!$I$54:$I$61</c:f>
              <c:numCache>
                <c:formatCode>0.00</c:formatCode>
                <c:ptCount val="8"/>
                <c:pt idx="0">
                  <c:v>81.30646282140374</c:v>
                </c:pt>
                <c:pt idx="1">
                  <c:v>157.0535093815149</c:v>
                </c:pt>
                <c:pt idx="2">
                  <c:v>209.5205003474635</c:v>
                </c:pt>
                <c:pt idx="3">
                  <c:v>259.5552466990965</c:v>
                </c:pt>
                <c:pt idx="4">
                  <c:v>313.7595552466991</c:v>
                </c:pt>
                <c:pt idx="5">
                  <c:v>479.4996525364836</c:v>
                </c:pt>
                <c:pt idx="6">
                  <c:v>663.6553161917999</c:v>
                </c:pt>
                <c:pt idx="7" formatCode="0.0">
                  <c:v>1125.781792911744</c:v>
                </c:pt>
              </c:numCache>
            </c:numRef>
          </c:val>
        </c:ser>
        <c:ser>
          <c:idx val="7"/>
          <c:order val="7"/>
          <c:tx>
            <c:strRef>
              <c:f>Graphique!$J$53</c:f>
              <c:strCache>
                <c:ptCount val="1"/>
                <c:pt idx="0">
                  <c:v>TRINA BF</c:v>
                </c:pt>
              </c:strCache>
            </c:strRef>
          </c:tx>
          <c:invertIfNegative val="0"/>
          <c:cat>
            <c:strRef>
              <c:f>Graphique!$B$54:$B$61</c:f>
              <c:strCache>
                <c:ptCount val="8"/>
                <c:pt idx="0">
                  <c:v>octobre</c:v>
                </c:pt>
                <c:pt idx="1">
                  <c:v>novembre</c:v>
                </c:pt>
                <c:pt idx="2">
                  <c:v>decembre</c:v>
                </c:pt>
                <c:pt idx="3">
                  <c:v>Janvier</c:v>
                </c:pt>
                <c:pt idx="4">
                  <c:v>Févier</c:v>
                </c:pt>
                <c:pt idx="5">
                  <c:v>Mars</c:v>
                </c:pt>
                <c:pt idx="6">
                  <c:v>Avril</c:v>
                </c:pt>
                <c:pt idx="7">
                  <c:v>Aout</c:v>
                </c:pt>
              </c:strCache>
            </c:strRef>
          </c:cat>
          <c:val>
            <c:numRef>
              <c:f>Graphique!$J$54:$J$61</c:f>
              <c:numCache>
                <c:formatCode>0.00</c:formatCode>
                <c:ptCount val="8"/>
                <c:pt idx="0">
                  <c:v>88.19177271382067</c:v>
                </c:pt>
                <c:pt idx="1">
                  <c:v>170.7605800532702</c:v>
                </c:pt>
                <c:pt idx="2">
                  <c:v>227.5821248890205</c:v>
                </c:pt>
                <c:pt idx="3">
                  <c:v>282.332050902634</c:v>
                </c:pt>
                <c:pt idx="4">
                  <c:v>343.2968333826576</c:v>
                </c:pt>
                <c:pt idx="5">
                  <c:v>517.9047055341817</c:v>
                </c:pt>
                <c:pt idx="6">
                  <c:v>713.228765907073</c:v>
                </c:pt>
                <c:pt idx="7" formatCode="0.0">
                  <c:v>1222.255105060669</c:v>
                </c:pt>
              </c:numCache>
            </c:numRef>
          </c:val>
        </c:ser>
        <c:ser>
          <c:idx val="8"/>
          <c:order val="8"/>
          <c:tx>
            <c:strRef>
              <c:f>Graphique!$K$53</c:f>
              <c:strCache>
                <c:ptCount val="1"/>
                <c:pt idx="0">
                  <c:v>AUO</c:v>
                </c:pt>
              </c:strCache>
            </c:strRef>
          </c:tx>
          <c:invertIfNegative val="0"/>
          <c:cat>
            <c:strRef>
              <c:f>Graphique!$B$54:$B$61</c:f>
              <c:strCache>
                <c:ptCount val="8"/>
                <c:pt idx="0">
                  <c:v>octobre</c:v>
                </c:pt>
                <c:pt idx="1">
                  <c:v>novembre</c:v>
                </c:pt>
                <c:pt idx="2">
                  <c:v>decembre</c:v>
                </c:pt>
                <c:pt idx="3">
                  <c:v>Janvier</c:v>
                </c:pt>
                <c:pt idx="4">
                  <c:v>Févier</c:v>
                </c:pt>
                <c:pt idx="5">
                  <c:v>Mars</c:v>
                </c:pt>
                <c:pt idx="6">
                  <c:v>Avril</c:v>
                </c:pt>
                <c:pt idx="7">
                  <c:v>Aout</c:v>
                </c:pt>
              </c:strCache>
            </c:strRef>
          </c:cat>
          <c:val>
            <c:numRef>
              <c:f>Graphique!$K$54:$K$61</c:f>
              <c:numCache>
                <c:formatCode>0.00</c:formatCode>
                <c:ptCount val="8"/>
                <c:pt idx="0">
                  <c:v>81.70134638922887</c:v>
                </c:pt>
                <c:pt idx="1">
                  <c:v>156.9767441860465</c:v>
                </c:pt>
                <c:pt idx="2">
                  <c:v>208.078335373317</c:v>
                </c:pt>
                <c:pt idx="3">
                  <c:v>258.5679314565483</c:v>
                </c:pt>
                <c:pt idx="4">
                  <c:v>315.1774785801713</c:v>
                </c:pt>
                <c:pt idx="5">
                  <c:v>480.4161566707466</c:v>
                </c:pt>
                <c:pt idx="6">
                  <c:v>664.0146878824969</c:v>
                </c:pt>
                <c:pt idx="7" formatCode="0.0">
                  <c:v>1129.130966952265</c:v>
                </c:pt>
              </c:numCache>
            </c:numRef>
          </c:val>
        </c:ser>
        <c:ser>
          <c:idx val="9"/>
          <c:order val="9"/>
          <c:tx>
            <c:strRef>
              <c:f>Graphique!$L$53</c:f>
              <c:strCache>
                <c:ptCount val="1"/>
                <c:pt idx="0">
                  <c:v>LG</c:v>
                </c:pt>
              </c:strCache>
            </c:strRef>
          </c:tx>
          <c:invertIfNegative val="0"/>
          <c:cat>
            <c:strRef>
              <c:f>Graphique!$B$54:$B$61</c:f>
              <c:strCache>
                <c:ptCount val="8"/>
                <c:pt idx="0">
                  <c:v>octobre</c:v>
                </c:pt>
                <c:pt idx="1">
                  <c:v>novembre</c:v>
                </c:pt>
                <c:pt idx="2">
                  <c:v>decembre</c:v>
                </c:pt>
                <c:pt idx="3">
                  <c:v>Janvier</c:v>
                </c:pt>
                <c:pt idx="4">
                  <c:v>Févier</c:v>
                </c:pt>
                <c:pt idx="5">
                  <c:v>Mars</c:v>
                </c:pt>
                <c:pt idx="6">
                  <c:v>Avril</c:v>
                </c:pt>
                <c:pt idx="7">
                  <c:v>Aout</c:v>
                </c:pt>
              </c:strCache>
            </c:strRef>
          </c:cat>
          <c:val>
            <c:numRef>
              <c:f>Graphique!$L$54:$L$61</c:f>
              <c:numCache>
                <c:formatCode>0.00</c:formatCode>
                <c:ptCount val="8"/>
                <c:pt idx="0">
                  <c:v>84.92252681764003</c:v>
                </c:pt>
                <c:pt idx="1">
                  <c:v>163.5876042908224</c:v>
                </c:pt>
                <c:pt idx="2">
                  <c:v>216.9249106078665</c:v>
                </c:pt>
                <c:pt idx="3">
                  <c:v>269.0703218116806</c:v>
                </c:pt>
                <c:pt idx="4">
                  <c:v>327.7711561382598</c:v>
                </c:pt>
                <c:pt idx="5">
                  <c:v>497.6162097735399</c:v>
                </c:pt>
                <c:pt idx="6">
                  <c:v>688.3194278903457</c:v>
                </c:pt>
                <c:pt idx="7" formatCode="0.0">
                  <c:v>1171.03694874851</c:v>
                </c:pt>
              </c:numCache>
            </c:numRef>
          </c:val>
        </c:ser>
        <c:ser>
          <c:idx val="10"/>
          <c:order val="10"/>
          <c:tx>
            <c:strRef>
              <c:f>Graphique!$M$53</c:f>
              <c:strCache>
                <c:ptCount val="1"/>
                <c:pt idx="0">
                  <c:v>PANASONIC</c:v>
                </c:pt>
              </c:strCache>
            </c:strRef>
          </c:tx>
          <c:invertIfNegative val="0"/>
          <c:cat>
            <c:strRef>
              <c:f>Graphique!$B$54:$B$61</c:f>
              <c:strCache>
                <c:ptCount val="8"/>
                <c:pt idx="0">
                  <c:v>octobre</c:v>
                </c:pt>
                <c:pt idx="1">
                  <c:v>novembre</c:v>
                </c:pt>
                <c:pt idx="2">
                  <c:v>decembre</c:v>
                </c:pt>
                <c:pt idx="3">
                  <c:v>Janvier</c:v>
                </c:pt>
                <c:pt idx="4">
                  <c:v>Févier</c:v>
                </c:pt>
                <c:pt idx="5">
                  <c:v>Mars</c:v>
                </c:pt>
                <c:pt idx="6">
                  <c:v>Avril</c:v>
                </c:pt>
                <c:pt idx="7">
                  <c:v>Aout</c:v>
                </c:pt>
              </c:strCache>
            </c:strRef>
          </c:cat>
          <c:val>
            <c:numRef>
              <c:f>Graphique!$M$54:$M$61</c:f>
              <c:numCache>
                <c:formatCode>0.00</c:formatCode>
                <c:ptCount val="8"/>
                <c:pt idx="0">
                  <c:v>90.96403747355698</c:v>
                </c:pt>
                <c:pt idx="1">
                  <c:v>160.7736476276821</c:v>
                </c:pt>
                <c:pt idx="2">
                  <c:v>215.7751586582049</c:v>
                </c:pt>
                <c:pt idx="3">
                  <c:v>272.8921124206709</c:v>
                </c:pt>
                <c:pt idx="4">
                  <c:v>314.2943487458447</c:v>
                </c:pt>
                <c:pt idx="5">
                  <c:v>495.618011483832</c:v>
                </c:pt>
                <c:pt idx="6">
                  <c:v>698.0961015412511</c:v>
                </c:pt>
                <c:pt idx="7" formatCode="0.0">
                  <c:v>1223.934723481414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8071176"/>
        <c:axId val="2104871048"/>
      </c:barChart>
      <c:catAx>
        <c:axId val="20880711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2104871048"/>
        <c:crosses val="autoZero"/>
        <c:auto val="1"/>
        <c:lblAlgn val="ctr"/>
        <c:lblOffset val="100"/>
        <c:noMultiLvlLbl val="0"/>
      </c:catAx>
      <c:valAx>
        <c:axId val="210487104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fr-FR" sz="1400"/>
                  <a:t>Production normalisée cumulée en kWh/kWc</a:t>
                </a:r>
              </a:p>
            </c:rich>
          </c:tx>
          <c:layout>
            <c:manualLayout>
              <c:xMode val="edge"/>
              <c:yMode val="edge"/>
              <c:x val="0.000146550596131494"/>
              <c:y val="0.330805979330709"/>
            </c:manualLayout>
          </c:layout>
          <c:overlay val="0"/>
        </c:title>
        <c:numFmt formatCode="0.00" sourceLinked="1"/>
        <c:majorTickMark val="out"/>
        <c:minorTickMark val="none"/>
        <c:tickLblPos val="nextTo"/>
        <c:crossAx val="2088071176"/>
        <c:crosses val="autoZero"/>
        <c:crossBetween val="between"/>
      </c:valAx>
    </c:plotArea>
    <c:legend>
      <c:legendPos val="r"/>
      <c:layout/>
      <c:overlay val="0"/>
      <c:txPr>
        <a:bodyPr/>
        <a:lstStyle/>
        <a:p>
          <a:pPr>
            <a:defRPr sz="1400"/>
          </a:pPr>
          <a:endParaRPr lang="fr-FR"/>
        </a:p>
      </c:txPr>
    </c:legend>
    <c:plotVisOnly val="1"/>
    <c:dispBlanksAs val="zero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jpeg"/><Relationship Id="rId3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127000</xdr:colOff>
      <xdr:row>0</xdr:row>
      <xdr:rowOff>50800</xdr:rowOff>
    </xdr:from>
    <xdr:to>
      <xdr:col>3</xdr:col>
      <xdr:colOff>508000</xdr:colOff>
      <xdr:row>0</xdr:row>
      <xdr:rowOff>1054100</xdr:rowOff>
    </xdr:to>
    <xdr:pic>
      <xdr:nvPicPr>
        <xdr:cNvPr id="2" name="Image 1" descr="Macintosh HD:Users:etiennesauvage:Dropbox:Pro09-GPWATT:02-COMM:03-Logo:Final:Logo_transparent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0766" b="4456"/>
        <a:stretch/>
      </xdr:blipFill>
      <xdr:spPr bwMode="auto">
        <a:xfrm>
          <a:off x="952500" y="50800"/>
          <a:ext cx="3429000" cy="10033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596900</xdr:colOff>
      <xdr:row>0</xdr:row>
      <xdr:rowOff>63500</xdr:rowOff>
    </xdr:from>
    <xdr:to>
      <xdr:col>8</xdr:col>
      <xdr:colOff>88900</xdr:colOff>
      <xdr:row>0</xdr:row>
      <xdr:rowOff>965200</xdr:rowOff>
    </xdr:to>
    <xdr:pic>
      <xdr:nvPicPr>
        <xdr:cNvPr id="3" name="Image 2" descr="Macintosh HD:Users:etiennesauvage:Desktop:logo GPWatt partenaires:KDI.jpe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900" y="63500"/>
          <a:ext cx="2794000" cy="901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165100</xdr:colOff>
      <xdr:row>0</xdr:row>
      <xdr:rowOff>114300</xdr:rowOff>
    </xdr:from>
    <xdr:to>
      <xdr:col>12</xdr:col>
      <xdr:colOff>114300</xdr:colOff>
      <xdr:row>0</xdr:row>
      <xdr:rowOff>1003300</xdr:rowOff>
    </xdr:to>
    <xdr:pic>
      <xdr:nvPicPr>
        <xdr:cNvPr id="4" name="Image 3" descr="Macintosh HD:Users:etiennesauvage:Doc Pro:01 - HACSE:05-Comm:01-Signaletique:Hacse_Logo_S.jpg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114300"/>
          <a:ext cx="2425700" cy="889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406400</xdr:colOff>
      <xdr:row>0</xdr:row>
      <xdr:rowOff>177800</xdr:rowOff>
    </xdr:from>
    <xdr:to>
      <xdr:col>17</xdr:col>
      <xdr:colOff>190500</xdr:colOff>
      <xdr:row>43</xdr:row>
      <xdr:rowOff>114300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workbookViewId="0">
      <pane xSplit="1" ySplit="15" topLeftCell="B16" activePane="bottomRight" state="frozen"/>
      <selection pane="topRight" activeCell="B1" sqref="B1"/>
      <selection pane="bottomLeft" activeCell="A16" sqref="A16"/>
      <selection pane="bottomRight" activeCell="A15" sqref="A15:M15"/>
    </sheetView>
  </sheetViews>
  <sheetFormatPr baseColWidth="10" defaultRowHeight="17" x14ac:dyDescent="0"/>
  <cols>
    <col min="1" max="1" width="10.83203125" style="1"/>
    <col min="2" max="2" width="26.1640625" style="1" customWidth="1"/>
    <col min="3" max="3" width="13.83203125" style="1" customWidth="1"/>
    <col min="4" max="13" width="10.83203125" style="1"/>
    <col min="14" max="14" width="11.1640625" style="1" bestFit="1" customWidth="1"/>
    <col min="15" max="16384" width="10.83203125" style="1"/>
  </cols>
  <sheetData>
    <row r="1" spans="1:13" ht="91" customHeight="1" thickBot="1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4" thickBot="1">
      <c r="A2" s="46" t="s">
        <v>59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1:13" ht="34">
      <c r="A3" s="40" t="s">
        <v>7</v>
      </c>
      <c r="B3" s="2" t="s">
        <v>0</v>
      </c>
      <c r="C3" s="3" t="s">
        <v>24</v>
      </c>
      <c r="D3" s="3" t="s">
        <v>38</v>
      </c>
      <c r="E3" s="3" t="s">
        <v>25</v>
      </c>
      <c r="F3" s="3" t="s">
        <v>26</v>
      </c>
      <c r="G3" s="3" t="s">
        <v>27</v>
      </c>
      <c r="H3" s="3" t="s">
        <v>28</v>
      </c>
      <c r="I3" s="3" t="s">
        <v>30</v>
      </c>
      <c r="J3" s="3" t="s">
        <v>29</v>
      </c>
      <c r="K3" s="3" t="s">
        <v>8</v>
      </c>
      <c r="L3" s="3" t="s">
        <v>31</v>
      </c>
      <c r="M3" s="4" t="s">
        <v>32</v>
      </c>
    </row>
    <row r="4" spans="1:13" ht="75">
      <c r="A4" s="41"/>
      <c r="B4" s="5" t="s">
        <v>5</v>
      </c>
      <c r="C4" s="6" t="s">
        <v>57</v>
      </c>
      <c r="D4" s="7" t="s">
        <v>39</v>
      </c>
      <c r="E4" s="6" t="s">
        <v>33</v>
      </c>
      <c r="F4" s="8" t="s">
        <v>43</v>
      </c>
      <c r="G4" s="6" t="s">
        <v>56</v>
      </c>
      <c r="H4" s="6" t="s">
        <v>51</v>
      </c>
      <c r="I4" s="6" t="s">
        <v>52</v>
      </c>
      <c r="J4" s="6" t="s">
        <v>54</v>
      </c>
      <c r="K4" s="6" t="s">
        <v>9</v>
      </c>
      <c r="L4" s="6" t="s">
        <v>53</v>
      </c>
      <c r="M4" s="9" t="s">
        <v>55</v>
      </c>
    </row>
    <row r="5" spans="1:13" ht="30">
      <c r="A5" s="41"/>
      <c r="B5" s="5" t="s">
        <v>1</v>
      </c>
      <c r="C5" s="6" t="s">
        <v>36</v>
      </c>
      <c r="D5" s="7" t="s">
        <v>37</v>
      </c>
      <c r="E5" s="6" t="s">
        <v>34</v>
      </c>
      <c r="F5" s="6" t="s">
        <v>42</v>
      </c>
      <c r="G5" s="6"/>
      <c r="H5" s="6"/>
      <c r="I5" s="6" t="s">
        <v>50</v>
      </c>
      <c r="J5" s="6" t="s">
        <v>41</v>
      </c>
      <c r="K5" s="6"/>
      <c r="L5" s="6"/>
      <c r="M5" s="9" t="s">
        <v>40</v>
      </c>
    </row>
    <row r="6" spans="1:13">
      <c r="A6" s="41"/>
      <c r="B6" s="5" t="s">
        <v>17</v>
      </c>
      <c r="C6" s="10">
        <v>61117</v>
      </c>
      <c r="D6" s="11">
        <v>61119</v>
      </c>
      <c r="E6" s="11">
        <v>61129</v>
      </c>
      <c r="F6" s="11">
        <v>61130</v>
      </c>
      <c r="G6" s="11">
        <v>61191</v>
      </c>
      <c r="H6" s="11">
        <v>28893</v>
      </c>
      <c r="I6" s="11">
        <v>29335</v>
      </c>
      <c r="J6" s="11">
        <v>29390</v>
      </c>
      <c r="K6" s="11">
        <v>29535</v>
      </c>
      <c r="L6" s="11">
        <v>30968</v>
      </c>
      <c r="M6" s="12">
        <v>35191</v>
      </c>
    </row>
    <row r="7" spans="1:13">
      <c r="A7" s="41"/>
      <c r="B7" s="5" t="s">
        <v>6</v>
      </c>
      <c r="C7" s="11" t="s">
        <v>10</v>
      </c>
      <c r="D7" s="11" t="s">
        <v>10</v>
      </c>
      <c r="E7" s="11" t="s">
        <v>47</v>
      </c>
      <c r="F7" s="11" t="s">
        <v>10</v>
      </c>
      <c r="G7" s="11" t="s">
        <v>45</v>
      </c>
      <c r="H7" s="11" t="s">
        <v>10</v>
      </c>
      <c r="I7" s="11" t="s">
        <v>49</v>
      </c>
      <c r="J7" s="11" t="s">
        <v>48</v>
      </c>
      <c r="K7" s="11" t="s">
        <v>10</v>
      </c>
      <c r="L7" s="11" t="s">
        <v>10</v>
      </c>
      <c r="M7" s="12" t="s">
        <v>46</v>
      </c>
    </row>
    <row r="8" spans="1:13">
      <c r="A8" s="41"/>
      <c r="B8" s="5" t="s">
        <v>2</v>
      </c>
      <c r="C8" s="11" t="s">
        <v>11</v>
      </c>
      <c r="D8" s="11" t="s">
        <v>11</v>
      </c>
      <c r="E8" s="11" t="s">
        <v>11</v>
      </c>
      <c r="F8" s="11" t="s">
        <v>44</v>
      </c>
      <c r="G8" s="11" t="s">
        <v>11</v>
      </c>
      <c r="H8" s="11" t="s">
        <v>11</v>
      </c>
      <c r="I8" s="11" t="s">
        <v>11</v>
      </c>
      <c r="J8" s="11" t="s">
        <v>44</v>
      </c>
      <c r="K8" s="11" t="s">
        <v>11</v>
      </c>
      <c r="L8" s="11" t="s">
        <v>11</v>
      </c>
      <c r="M8" s="12" t="s">
        <v>11</v>
      </c>
    </row>
    <row r="9" spans="1:13">
      <c r="A9" s="41"/>
      <c r="B9" s="5" t="s">
        <v>4</v>
      </c>
      <c r="C9" s="11" t="s">
        <v>12</v>
      </c>
      <c r="D9" s="11" t="s">
        <v>12</v>
      </c>
      <c r="E9" s="11" t="s">
        <v>12</v>
      </c>
      <c r="F9" s="11" t="s">
        <v>13</v>
      </c>
      <c r="G9" s="11" t="s">
        <v>12</v>
      </c>
      <c r="H9" s="11" t="s">
        <v>12</v>
      </c>
      <c r="I9" s="11" t="s">
        <v>12</v>
      </c>
      <c r="J9" s="11" t="s">
        <v>12</v>
      </c>
      <c r="K9" s="11" t="s">
        <v>12</v>
      </c>
      <c r="L9" s="11" t="s">
        <v>12</v>
      </c>
      <c r="M9" s="12" t="s">
        <v>12</v>
      </c>
    </row>
    <row r="10" spans="1:13">
      <c r="A10" s="41"/>
      <c r="B10" s="5" t="s">
        <v>3</v>
      </c>
      <c r="C10" s="11" t="s">
        <v>13</v>
      </c>
      <c r="D10" s="11" t="s">
        <v>13</v>
      </c>
      <c r="E10" s="11" t="s">
        <v>35</v>
      </c>
      <c r="F10" s="11" t="s">
        <v>13</v>
      </c>
      <c r="G10" s="11" t="s">
        <v>35</v>
      </c>
      <c r="H10" s="11" t="s">
        <v>13</v>
      </c>
      <c r="I10" s="11" t="s">
        <v>13</v>
      </c>
      <c r="J10" s="11" t="s">
        <v>35</v>
      </c>
      <c r="K10" s="11" t="s">
        <v>13</v>
      </c>
      <c r="L10" s="11" t="s">
        <v>13</v>
      </c>
      <c r="M10" s="12" t="s">
        <v>13</v>
      </c>
    </row>
    <row r="11" spans="1:13">
      <c r="A11" s="41"/>
      <c r="B11" s="5" t="s">
        <v>14</v>
      </c>
      <c r="C11" s="13"/>
      <c r="D11" s="11"/>
      <c r="E11" s="11"/>
      <c r="F11" s="11"/>
      <c r="G11" s="11"/>
      <c r="H11" s="11"/>
      <c r="I11" s="11"/>
      <c r="J11" s="11"/>
      <c r="K11" s="11"/>
      <c r="L11" s="11"/>
      <c r="M11" s="12"/>
    </row>
    <row r="12" spans="1:13">
      <c r="A12" s="41"/>
      <c r="B12" s="5" t="s">
        <v>15</v>
      </c>
      <c r="C12" s="11">
        <v>330</v>
      </c>
      <c r="D12" s="11">
        <v>345</v>
      </c>
      <c r="E12" s="11">
        <v>325</v>
      </c>
      <c r="F12" s="11">
        <v>330</v>
      </c>
      <c r="G12" s="11">
        <v>270</v>
      </c>
      <c r="H12" s="11">
        <v>300</v>
      </c>
      <c r="I12" s="11">
        <v>285</v>
      </c>
      <c r="J12" s="11">
        <v>335</v>
      </c>
      <c r="K12" s="11">
        <v>325</v>
      </c>
      <c r="L12" s="11">
        <v>335</v>
      </c>
      <c r="M12" s="12">
        <v>330</v>
      </c>
    </row>
    <row r="13" spans="1:13">
      <c r="A13" s="41"/>
      <c r="B13" s="5" t="s">
        <v>16</v>
      </c>
      <c r="C13" s="11">
        <v>333.6</v>
      </c>
      <c r="D13" s="11">
        <v>348.27</v>
      </c>
      <c r="E13" s="11">
        <v>327.39999999999998</v>
      </c>
      <c r="F13" s="11">
        <v>333.4</v>
      </c>
      <c r="G13" s="11">
        <v>278.8</v>
      </c>
      <c r="H13" s="11">
        <v>306.10000000000002</v>
      </c>
      <c r="I13" s="11">
        <v>287.8</v>
      </c>
      <c r="J13" s="11">
        <v>337.9</v>
      </c>
      <c r="K13" s="11">
        <v>326.8</v>
      </c>
      <c r="L13" s="11">
        <v>335.6</v>
      </c>
      <c r="M13" s="12">
        <v>330.9</v>
      </c>
    </row>
    <row r="14" spans="1:13" ht="18" thickBot="1">
      <c r="A14" s="42"/>
      <c r="B14" s="14" t="s">
        <v>58</v>
      </c>
      <c r="C14" s="15">
        <v>44096</v>
      </c>
      <c r="D14" s="15">
        <v>44096</v>
      </c>
      <c r="E14" s="15">
        <v>44096</v>
      </c>
      <c r="F14" s="15">
        <v>44096</v>
      </c>
      <c r="G14" s="15">
        <v>43702</v>
      </c>
      <c r="H14" s="15">
        <v>43702</v>
      </c>
      <c r="I14" s="15">
        <v>43702</v>
      </c>
      <c r="J14" s="15">
        <v>44096</v>
      </c>
      <c r="K14" s="15">
        <v>43702</v>
      </c>
      <c r="L14" s="15">
        <v>43702</v>
      </c>
      <c r="M14" s="16">
        <v>44096</v>
      </c>
    </row>
    <row r="15" spans="1:13" ht="21" customHeight="1" thickBot="1">
      <c r="A15" s="43" t="s">
        <v>68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5"/>
    </row>
    <row r="16" spans="1:13">
      <c r="A16" s="33">
        <v>44103</v>
      </c>
      <c r="B16" s="17" t="s">
        <v>18</v>
      </c>
      <c r="C16" s="18">
        <v>6.74</v>
      </c>
      <c r="D16" s="18">
        <v>7.12</v>
      </c>
      <c r="E16" s="18">
        <v>6.87</v>
      </c>
      <c r="F16" s="18">
        <v>6.81</v>
      </c>
      <c r="G16" s="18">
        <v>5.94</v>
      </c>
      <c r="H16" s="18">
        <v>6.31</v>
      </c>
      <c r="I16" s="18">
        <v>5.74</v>
      </c>
      <c r="J16" s="18">
        <v>7.27</v>
      </c>
      <c r="K16" s="18">
        <v>6.53</v>
      </c>
      <c r="L16" s="18">
        <v>6.94</v>
      </c>
      <c r="M16" s="19">
        <v>7</v>
      </c>
    </row>
    <row r="17" spans="1:13">
      <c r="A17" s="34"/>
      <c r="B17" s="20" t="s">
        <v>19</v>
      </c>
      <c r="C17" s="29">
        <f>C16/C$13*1000</f>
        <v>20.203836930455637</v>
      </c>
      <c r="D17" s="29">
        <f t="shared" ref="D17:M17" si="0">D16/D$13*1000</f>
        <v>20.443908461825597</v>
      </c>
      <c r="E17" s="29">
        <f t="shared" si="0"/>
        <v>20.983506414172268</v>
      </c>
      <c r="F17" s="29">
        <f t="shared" si="0"/>
        <v>20.425914817036595</v>
      </c>
      <c r="G17" s="29">
        <f t="shared" si="0"/>
        <v>21.305595408895265</v>
      </c>
      <c r="H17" s="29">
        <f t="shared" si="0"/>
        <v>20.614178373080687</v>
      </c>
      <c r="I17" s="29">
        <f t="shared" si="0"/>
        <v>19.944405837387073</v>
      </c>
      <c r="J17" s="29">
        <f t="shared" si="0"/>
        <v>21.515241195620007</v>
      </c>
      <c r="K17" s="29">
        <f t="shared" si="0"/>
        <v>19.981640146878824</v>
      </c>
      <c r="L17" s="29">
        <f t="shared" si="0"/>
        <v>20.679380214541123</v>
      </c>
      <c r="M17" s="29">
        <f t="shared" si="0"/>
        <v>21.154427319431854</v>
      </c>
    </row>
    <row r="18" spans="1:13">
      <c r="A18" s="34"/>
      <c r="B18" s="20" t="s">
        <v>20</v>
      </c>
      <c r="C18" s="36">
        <f>AVERAGE(C17:M17)</f>
        <v>20.659275919938629</v>
      </c>
      <c r="D18" s="37"/>
      <c r="E18" s="37"/>
      <c r="F18" s="37"/>
      <c r="G18" s="37"/>
      <c r="H18" s="37"/>
      <c r="I18" s="37"/>
      <c r="J18" s="37"/>
      <c r="K18" s="37"/>
      <c r="L18" s="37"/>
      <c r="M18" s="38"/>
    </row>
    <row r="19" spans="1:13">
      <c r="A19" s="34"/>
      <c r="B19" s="20" t="s">
        <v>21</v>
      </c>
      <c r="C19" s="36">
        <f>MIN(C17:M17)</f>
        <v>19.944405837387073</v>
      </c>
      <c r="D19" s="37"/>
      <c r="E19" s="37"/>
      <c r="F19" s="37"/>
      <c r="G19" s="37"/>
      <c r="H19" s="37"/>
      <c r="I19" s="37"/>
      <c r="J19" s="37"/>
      <c r="K19" s="37"/>
      <c r="L19" s="37"/>
      <c r="M19" s="38"/>
    </row>
    <row r="20" spans="1:13">
      <c r="A20" s="34"/>
      <c r="B20" s="20" t="s">
        <v>22</v>
      </c>
      <c r="C20" s="36">
        <f>MAX(C17:M17)</f>
        <v>21.515241195620007</v>
      </c>
      <c r="D20" s="37"/>
      <c r="E20" s="37"/>
      <c r="F20" s="37"/>
      <c r="G20" s="37"/>
      <c r="H20" s="37"/>
      <c r="I20" s="37"/>
      <c r="J20" s="37"/>
      <c r="K20" s="37"/>
      <c r="L20" s="37"/>
      <c r="M20" s="38"/>
    </row>
    <row r="21" spans="1:13" ht="18" thickBot="1">
      <c r="A21" s="35"/>
      <c r="B21" s="21" t="s">
        <v>23</v>
      </c>
      <c r="C21" s="27">
        <f>C17/$C$18</f>
        <v>0.9779547457883826</v>
      </c>
      <c r="D21" s="27">
        <f t="shared" ref="D21:M21" si="1">D17/$C$18</f>
        <v>0.98957526590246192</v>
      </c>
      <c r="E21" s="27">
        <f t="shared" si="1"/>
        <v>1.015694184805418</v>
      </c>
      <c r="F21" s="27">
        <f t="shared" si="1"/>
        <v>0.98870429419664152</v>
      </c>
      <c r="G21" s="22">
        <f t="shared" si="1"/>
        <v>1.0312847115969277</v>
      </c>
      <c r="H21" s="27">
        <f t="shared" si="1"/>
        <v>0.99781707998708624</v>
      </c>
      <c r="I21" s="23">
        <f t="shared" si="1"/>
        <v>0.96539713757045942</v>
      </c>
      <c r="J21" s="24">
        <f t="shared" si="1"/>
        <v>1.0414324915838542</v>
      </c>
      <c r="K21" s="25">
        <f t="shared" si="1"/>
        <v>0.96719944224154497</v>
      </c>
      <c r="L21" s="27">
        <f t="shared" si="1"/>
        <v>1.0009731364584318</v>
      </c>
      <c r="M21" s="26">
        <f t="shared" si="1"/>
        <v>1.0239675098687919</v>
      </c>
    </row>
    <row r="22" spans="1:13">
      <c r="A22" s="33">
        <v>44134</v>
      </c>
      <c r="B22" s="17" t="s">
        <v>18</v>
      </c>
      <c r="C22" s="18">
        <v>29</v>
      </c>
      <c r="D22" s="18">
        <v>30.9</v>
      </c>
      <c r="E22" s="18">
        <v>29.9</v>
      </c>
      <c r="F22" s="18">
        <v>29.4</v>
      </c>
      <c r="G22" s="18">
        <v>25.5</v>
      </c>
      <c r="H22" s="18">
        <v>25</v>
      </c>
      <c r="I22" s="18">
        <v>23.4</v>
      </c>
      <c r="J22" s="18">
        <v>29.8</v>
      </c>
      <c r="K22" s="18">
        <v>26.7</v>
      </c>
      <c r="L22" s="18">
        <v>28.5</v>
      </c>
      <c r="M22" s="19">
        <v>30.1</v>
      </c>
    </row>
    <row r="23" spans="1:13">
      <c r="A23" s="34"/>
      <c r="B23" s="20" t="s">
        <v>19</v>
      </c>
      <c r="C23" s="29">
        <f>C22/C$13*1000</f>
        <v>86.930455635491612</v>
      </c>
      <c r="D23" s="29">
        <f t="shared" ref="D23:M23" si="2">D22/D$13*1000</f>
        <v>88.724265655956586</v>
      </c>
      <c r="E23" s="29">
        <f t="shared" si="2"/>
        <v>91.325595601710461</v>
      </c>
      <c r="F23" s="29">
        <f t="shared" si="2"/>
        <v>88.182363527294541</v>
      </c>
      <c r="G23" s="29">
        <f>G22/G$13*1000</f>
        <v>91.463414634146346</v>
      </c>
      <c r="H23" s="29">
        <f t="shared" si="2"/>
        <v>81.672655994772938</v>
      </c>
      <c r="I23" s="29">
        <f t="shared" si="2"/>
        <v>81.306462821403741</v>
      </c>
      <c r="J23" s="29">
        <f t="shared" si="2"/>
        <v>88.191772713820669</v>
      </c>
      <c r="K23" s="29">
        <f t="shared" si="2"/>
        <v>81.701346389228874</v>
      </c>
      <c r="L23" s="29">
        <f t="shared" si="2"/>
        <v>84.922526817640033</v>
      </c>
      <c r="M23" s="29">
        <f t="shared" si="2"/>
        <v>90.964037473556985</v>
      </c>
    </row>
    <row r="24" spans="1:13">
      <c r="A24" s="34"/>
      <c r="B24" s="20" t="s">
        <v>20</v>
      </c>
      <c r="C24" s="36">
        <f>AVERAGE(C23:M23)</f>
        <v>86.853172478638442</v>
      </c>
      <c r="D24" s="37"/>
      <c r="E24" s="37"/>
      <c r="F24" s="37"/>
      <c r="G24" s="37"/>
      <c r="H24" s="37"/>
      <c r="I24" s="37"/>
      <c r="J24" s="37"/>
      <c r="K24" s="37"/>
      <c r="L24" s="37"/>
      <c r="M24" s="38"/>
    </row>
    <row r="25" spans="1:13">
      <c r="A25" s="34"/>
      <c r="B25" s="20" t="s">
        <v>21</v>
      </c>
      <c r="C25" s="36">
        <f>MIN(C23:M23)</f>
        <v>81.306462821403741</v>
      </c>
      <c r="D25" s="37"/>
      <c r="E25" s="37"/>
      <c r="F25" s="37"/>
      <c r="G25" s="37"/>
      <c r="H25" s="37"/>
      <c r="I25" s="37"/>
      <c r="J25" s="37"/>
      <c r="K25" s="37"/>
      <c r="L25" s="37"/>
      <c r="M25" s="38"/>
    </row>
    <row r="26" spans="1:13">
      <c r="A26" s="34"/>
      <c r="B26" s="20" t="s">
        <v>22</v>
      </c>
      <c r="C26" s="36">
        <f>MAX(C23:M23)</f>
        <v>91.463414634146346</v>
      </c>
      <c r="D26" s="37"/>
      <c r="E26" s="37"/>
      <c r="F26" s="37"/>
      <c r="G26" s="37"/>
      <c r="H26" s="37"/>
      <c r="I26" s="37"/>
      <c r="J26" s="37"/>
      <c r="K26" s="37"/>
      <c r="L26" s="37"/>
      <c r="M26" s="38"/>
    </row>
    <row r="27" spans="1:13" ht="18" thickBot="1">
      <c r="A27" s="35"/>
      <c r="B27" s="21" t="s">
        <v>23</v>
      </c>
      <c r="C27" s="27">
        <f>C23/$C24</f>
        <v>1.0008898138622648</v>
      </c>
      <c r="D27" s="27">
        <f t="shared" ref="D27:M27" si="3">D23/$C24</f>
        <v>1.0215431759591549</v>
      </c>
      <c r="E27" s="22">
        <f t="shared" si="3"/>
        <v>1.0514940674639377</v>
      </c>
      <c r="F27" s="27">
        <f t="shared" si="3"/>
        <v>1.0153038859804806</v>
      </c>
      <c r="G27" s="24">
        <f t="shared" si="3"/>
        <v>1.0530808722806504</v>
      </c>
      <c r="H27" s="25">
        <f t="shared" si="3"/>
        <v>0.9403531691932191</v>
      </c>
      <c r="I27" s="23">
        <f t="shared" si="3"/>
        <v>0.93613693663753139</v>
      </c>
      <c r="J27" s="27">
        <f t="shared" si="3"/>
        <v>1.0154122203827551</v>
      </c>
      <c r="K27" s="27">
        <f t="shared" si="3"/>
        <v>0.9406835013346615</v>
      </c>
      <c r="L27" s="27">
        <f t="shared" si="3"/>
        <v>0.97777115555021032</v>
      </c>
      <c r="M27" s="28">
        <f t="shared" si="3"/>
        <v>1.047331201355133</v>
      </c>
    </row>
    <row r="28" spans="1:13">
      <c r="A28" s="33">
        <v>44164</v>
      </c>
      <c r="B28" s="17" t="s">
        <v>18</v>
      </c>
      <c r="C28" s="18">
        <v>53.7</v>
      </c>
      <c r="D28" s="18">
        <v>57.9</v>
      </c>
      <c r="E28" s="18">
        <v>55.3</v>
      </c>
      <c r="F28" s="18">
        <v>54.9</v>
      </c>
      <c r="G28" s="18">
        <v>47.7</v>
      </c>
      <c r="H28" s="18">
        <v>48.9</v>
      </c>
      <c r="I28" s="18">
        <v>45.2</v>
      </c>
      <c r="J28" s="18">
        <v>57.7</v>
      </c>
      <c r="K28" s="18">
        <v>51.3</v>
      </c>
      <c r="L28" s="18">
        <v>54.9</v>
      </c>
      <c r="M28" s="19">
        <f>46.2+7</f>
        <v>53.2</v>
      </c>
    </row>
    <row r="29" spans="1:13">
      <c r="A29" s="34"/>
      <c r="B29" s="20" t="s">
        <v>19</v>
      </c>
      <c r="C29" s="29">
        <f>C28/C$13*1000</f>
        <v>160.97122302158274</v>
      </c>
      <c r="D29" s="29">
        <f t="shared" ref="D29:F29" si="4">D28/D$13*1000</f>
        <v>166.25032302523903</v>
      </c>
      <c r="E29" s="29">
        <f t="shared" si="4"/>
        <v>168.90653634697617</v>
      </c>
      <c r="F29" s="29">
        <f t="shared" si="4"/>
        <v>164.66706658668267</v>
      </c>
      <c r="G29" s="29">
        <f>G28/G$13*1000</f>
        <v>171.09038737446198</v>
      </c>
      <c r="H29" s="29">
        <f t="shared" ref="H29:M29" si="5">H28/H$13*1000</f>
        <v>159.75171512577589</v>
      </c>
      <c r="I29" s="29">
        <f t="shared" si="5"/>
        <v>157.05350938151494</v>
      </c>
      <c r="J29" s="29">
        <f t="shared" si="5"/>
        <v>170.76058005327022</v>
      </c>
      <c r="K29" s="29">
        <f t="shared" si="5"/>
        <v>156.97674418604649</v>
      </c>
      <c r="L29" s="29">
        <f t="shared" si="5"/>
        <v>163.58760429082238</v>
      </c>
      <c r="M29" s="29">
        <f t="shared" si="5"/>
        <v>160.7736476276821</v>
      </c>
    </row>
    <row r="30" spans="1:13">
      <c r="A30" s="34"/>
      <c r="B30" s="20" t="s">
        <v>20</v>
      </c>
      <c r="C30" s="49">
        <f>AVERAGE(C29:M29)</f>
        <v>163.70812154727767</v>
      </c>
      <c r="D30" s="49"/>
      <c r="E30" s="49"/>
      <c r="F30" s="49"/>
      <c r="G30" s="49"/>
      <c r="H30" s="49"/>
      <c r="I30" s="49"/>
      <c r="J30" s="49"/>
      <c r="K30" s="49"/>
      <c r="L30" s="49"/>
      <c r="M30" s="50"/>
    </row>
    <row r="31" spans="1:13">
      <c r="A31" s="34"/>
      <c r="B31" s="20" t="s">
        <v>21</v>
      </c>
      <c r="C31" s="49">
        <f>MIN(C29:M29)</f>
        <v>156.97674418604649</v>
      </c>
      <c r="D31" s="49"/>
      <c r="E31" s="49"/>
      <c r="F31" s="49"/>
      <c r="G31" s="49"/>
      <c r="H31" s="49"/>
      <c r="I31" s="49"/>
      <c r="J31" s="49"/>
      <c r="K31" s="49"/>
      <c r="L31" s="49"/>
      <c r="M31" s="50"/>
    </row>
    <row r="32" spans="1:13">
      <c r="A32" s="34"/>
      <c r="B32" s="20" t="s">
        <v>22</v>
      </c>
      <c r="C32" s="49">
        <f>MAX(C29:M29)</f>
        <v>171.09038737446198</v>
      </c>
      <c r="D32" s="49"/>
      <c r="E32" s="49"/>
      <c r="F32" s="49"/>
      <c r="G32" s="49"/>
      <c r="H32" s="49"/>
      <c r="I32" s="49"/>
      <c r="J32" s="49"/>
      <c r="K32" s="49"/>
      <c r="L32" s="49"/>
      <c r="M32" s="50"/>
    </row>
    <row r="33" spans="1:13" ht="18" thickBot="1">
      <c r="A33" s="35"/>
      <c r="B33" s="21" t="s">
        <v>23</v>
      </c>
      <c r="C33" s="27">
        <f>C29/$C30</f>
        <v>0.98328184026652254</v>
      </c>
      <c r="D33" s="27">
        <f t="shared" ref="D33:M33" si="6">D29/$C30</f>
        <v>1.0155288659715467</v>
      </c>
      <c r="E33" s="27">
        <f t="shared" si="6"/>
        <v>1.0317541655879132</v>
      </c>
      <c r="F33" s="27">
        <f t="shared" si="6"/>
        <v>1.0058576509848234</v>
      </c>
      <c r="G33" s="24">
        <f t="shared" si="6"/>
        <v>1.0450940720436546</v>
      </c>
      <c r="H33" s="27">
        <f t="shared" si="6"/>
        <v>0.97583255867755347</v>
      </c>
      <c r="I33" s="23">
        <f t="shared" si="6"/>
        <v>0.95935075118529822</v>
      </c>
      <c r="J33" s="22">
        <f t="shared" si="6"/>
        <v>1.0430794663046443</v>
      </c>
      <c r="K33" s="23">
        <f t="shared" si="6"/>
        <v>0.95888183617520029</v>
      </c>
      <c r="L33" s="27">
        <f t="shared" si="6"/>
        <v>0.99926382848134698</v>
      </c>
      <c r="M33" s="28">
        <f t="shared" si="6"/>
        <v>0.98207496432149755</v>
      </c>
    </row>
    <row r="34" spans="1:13">
      <c r="A34" s="33">
        <v>44200</v>
      </c>
      <c r="B34" s="17" t="s">
        <v>18</v>
      </c>
      <c r="C34" s="18">
        <v>70</v>
      </c>
      <c r="D34" s="18">
        <v>75.400000000000006</v>
      </c>
      <c r="E34" s="18">
        <v>72.900000000000006</v>
      </c>
      <c r="F34" s="18">
        <v>72</v>
      </c>
      <c r="G34" s="18">
        <v>62.1</v>
      </c>
      <c r="H34" s="18">
        <v>65.400000000000006</v>
      </c>
      <c r="I34" s="18">
        <v>60.3</v>
      </c>
      <c r="J34" s="18">
        <v>76.900000000000006</v>
      </c>
      <c r="K34" s="18">
        <v>68</v>
      </c>
      <c r="L34" s="18">
        <v>72.8</v>
      </c>
      <c r="M34" s="19">
        <f>64.4+7</f>
        <v>71.400000000000006</v>
      </c>
    </row>
    <row r="35" spans="1:13">
      <c r="A35" s="34"/>
      <c r="B35" s="20" t="s">
        <v>19</v>
      </c>
      <c r="C35" s="29">
        <f>C34/C$13*1000</f>
        <v>209.83213429256591</v>
      </c>
      <c r="D35" s="29">
        <f t="shared" ref="D35:F35" si="7">D34/D$13*1000</f>
        <v>216.4986935423666</v>
      </c>
      <c r="E35" s="29">
        <f t="shared" si="7"/>
        <v>222.66340867440442</v>
      </c>
      <c r="F35" s="29">
        <f t="shared" si="7"/>
        <v>215.95680863827235</v>
      </c>
      <c r="G35" s="29">
        <f>G34/G$13*1000</f>
        <v>222.74031563845051</v>
      </c>
      <c r="H35" s="29">
        <f t="shared" ref="H35:M35" si="8">H34/H$13*1000</f>
        <v>213.65566808232603</v>
      </c>
      <c r="I35" s="29">
        <f t="shared" si="8"/>
        <v>209.5205003474635</v>
      </c>
      <c r="J35" s="29">
        <f t="shared" si="8"/>
        <v>227.58212488902046</v>
      </c>
      <c r="K35" s="29">
        <f t="shared" si="8"/>
        <v>208.07833537331703</v>
      </c>
      <c r="L35" s="29">
        <f t="shared" si="8"/>
        <v>216.92491060786648</v>
      </c>
      <c r="M35" s="29">
        <f t="shared" si="8"/>
        <v>215.77515865820493</v>
      </c>
    </row>
    <row r="36" spans="1:13">
      <c r="A36" s="34"/>
      <c r="B36" s="20" t="s">
        <v>20</v>
      </c>
      <c r="C36" s="49">
        <f>AVERAGE(C35:M35)</f>
        <v>216.29345988584163</v>
      </c>
      <c r="D36" s="49"/>
      <c r="E36" s="49"/>
      <c r="F36" s="49"/>
      <c r="G36" s="49"/>
      <c r="H36" s="49"/>
      <c r="I36" s="49"/>
      <c r="J36" s="49"/>
      <c r="K36" s="49"/>
      <c r="L36" s="49"/>
      <c r="M36" s="50"/>
    </row>
    <row r="37" spans="1:13">
      <c r="A37" s="34"/>
      <c r="B37" s="20" t="s">
        <v>21</v>
      </c>
      <c r="C37" s="49">
        <f>MIN(C35:M35)</f>
        <v>208.07833537331703</v>
      </c>
      <c r="D37" s="49"/>
      <c r="E37" s="49"/>
      <c r="F37" s="49"/>
      <c r="G37" s="49"/>
      <c r="H37" s="49"/>
      <c r="I37" s="49"/>
      <c r="J37" s="49"/>
      <c r="K37" s="49"/>
      <c r="L37" s="49"/>
      <c r="M37" s="50"/>
    </row>
    <row r="38" spans="1:13">
      <c r="A38" s="34"/>
      <c r="B38" s="20" t="s">
        <v>22</v>
      </c>
      <c r="C38" s="49">
        <f>MAX(C35:M35)</f>
        <v>227.58212488902046</v>
      </c>
      <c r="D38" s="49"/>
      <c r="E38" s="49"/>
      <c r="F38" s="49"/>
      <c r="G38" s="49"/>
      <c r="H38" s="49"/>
      <c r="I38" s="49"/>
      <c r="J38" s="49"/>
      <c r="K38" s="49"/>
      <c r="L38" s="49"/>
      <c r="M38" s="50"/>
    </row>
    <row r="39" spans="1:13" ht="18" thickBot="1">
      <c r="A39" s="35"/>
      <c r="B39" s="21" t="s">
        <v>23</v>
      </c>
      <c r="C39" s="27">
        <f>C35/$C36</f>
        <v>0.97012704130450378</v>
      </c>
      <c r="D39" s="27">
        <f t="shared" ref="D39:M39" si="9">D35/$C36</f>
        <v>1.0009488666769364</v>
      </c>
      <c r="E39" s="27">
        <f t="shared" si="9"/>
        <v>1.0294504919007945</v>
      </c>
      <c r="F39" s="27">
        <f t="shared" si="9"/>
        <v>0.99844354402695779</v>
      </c>
      <c r="G39" s="22">
        <f t="shared" si="9"/>
        <v>1.0298060595822522</v>
      </c>
      <c r="H39" s="27">
        <f t="shared" si="9"/>
        <v>0.98780456975024666</v>
      </c>
      <c r="I39" s="25">
        <f t="shared" si="9"/>
        <v>0.96868624903428491</v>
      </c>
      <c r="J39" s="24">
        <f t="shared" si="9"/>
        <v>1.0521914301483593</v>
      </c>
      <c r="K39" s="23">
        <f t="shared" si="9"/>
        <v>0.96201861805317423</v>
      </c>
      <c r="L39" s="27">
        <f t="shared" si="9"/>
        <v>1.0029194166220197</v>
      </c>
      <c r="M39" s="28">
        <f t="shared" si="9"/>
        <v>0.99760371290047212</v>
      </c>
    </row>
    <row r="40" spans="1:13">
      <c r="A40" s="33">
        <v>44242</v>
      </c>
      <c r="B40" s="17" t="s">
        <v>18</v>
      </c>
      <c r="C40" s="18">
        <v>87.3</v>
      </c>
      <c r="D40" s="18">
        <v>94.1</v>
      </c>
      <c r="E40" s="18">
        <v>90.6</v>
      </c>
      <c r="F40" s="18">
        <v>89.4</v>
      </c>
      <c r="G40" s="18">
        <v>77.3</v>
      </c>
      <c r="H40" s="18">
        <v>81.3</v>
      </c>
      <c r="I40" s="18">
        <v>74.7</v>
      </c>
      <c r="J40" s="18">
        <v>95.4</v>
      </c>
      <c r="K40" s="18">
        <v>84.5</v>
      </c>
      <c r="L40" s="18">
        <v>90.3</v>
      </c>
      <c r="M40" s="19">
        <f>83.3+7</f>
        <v>90.3</v>
      </c>
    </row>
    <row r="41" spans="1:13">
      <c r="A41" s="34"/>
      <c r="B41" s="20" t="s">
        <v>19</v>
      </c>
      <c r="C41" s="29">
        <f>C40/C$13*1000</f>
        <v>261.69064748201436</v>
      </c>
      <c r="D41" s="29">
        <f t="shared" ref="D41:F41" si="10">D40/D$13*1000</f>
        <v>270.19266660923995</v>
      </c>
      <c r="E41" s="29">
        <f t="shared" si="10"/>
        <v>276.72571777642031</v>
      </c>
      <c r="F41" s="29">
        <f t="shared" si="10"/>
        <v>268.14637072585487</v>
      </c>
      <c r="G41" s="29">
        <f>G40/G$13*1000</f>
        <v>277.25968436154949</v>
      </c>
      <c r="H41" s="29">
        <f t="shared" ref="H41:M41" si="11">H40/H$13*1000</f>
        <v>265.59947729500163</v>
      </c>
      <c r="I41" s="29">
        <f t="shared" si="11"/>
        <v>259.55524669909659</v>
      </c>
      <c r="J41" s="29">
        <f t="shared" si="11"/>
        <v>282.33205090263397</v>
      </c>
      <c r="K41" s="29">
        <f t="shared" si="11"/>
        <v>258.56793145654831</v>
      </c>
      <c r="L41" s="29">
        <f t="shared" si="11"/>
        <v>269.07032181168057</v>
      </c>
      <c r="M41" s="29">
        <f t="shared" si="11"/>
        <v>272.89211242067091</v>
      </c>
    </row>
    <row r="42" spans="1:13">
      <c r="A42" s="34"/>
      <c r="B42" s="20" t="s">
        <v>20</v>
      </c>
      <c r="C42" s="49">
        <f>AVERAGE(C41:M41)</f>
        <v>269.27565704915554</v>
      </c>
      <c r="D42" s="49"/>
      <c r="E42" s="49"/>
      <c r="F42" s="49"/>
      <c r="G42" s="49"/>
      <c r="H42" s="49"/>
      <c r="I42" s="49"/>
      <c r="J42" s="49"/>
      <c r="K42" s="49"/>
      <c r="L42" s="49"/>
      <c r="M42" s="50"/>
    </row>
    <row r="43" spans="1:13">
      <c r="A43" s="34"/>
      <c r="B43" s="20" t="s">
        <v>21</v>
      </c>
      <c r="C43" s="49">
        <f>MIN(C41:M41)</f>
        <v>258.56793145654831</v>
      </c>
      <c r="D43" s="49"/>
      <c r="E43" s="49"/>
      <c r="F43" s="49"/>
      <c r="G43" s="49"/>
      <c r="H43" s="49"/>
      <c r="I43" s="49"/>
      <c r="J43" s="49"/>
      <c r="K43" s="49"/>
      <c r="L43" s="49"/>
      <c r="M43" s="50"/>
    </row>
    <row r="44" spans="1:13">
      <c r="A44" s="34"/>
      <c r="B44" s="20" t="s">
        <v>22</v>
      </c>
      <c r="C44" s="49">
        <f>MAX(C41:M41)</f>
        <v>282.33205090263397</v>
      </c>
      <c r="D44" s="49"/>
      <c r="E44" s="49"/>
      <c r="F44" s="49"/>
      <c r="G44" s="49"/>
      <c r="H44" s="49"/>
      <c r="I44" s="49"/>
      <c r="J44" s="49"/>
      <c r="K44" s="49"/>
      <c r="L44" s="49"/>
      <c r="M44" s="50"/>
    </row>
    <row r="45" spans="1:13" ht="18" thickBot="1">
      <c r="A45" s="35"/>
      <c r="B45" s="21" t="s">
        <v>23</v>
      </c>
      <c r="C45" s="27">
        <f>C41/$C42</f>
        <v>0.97183180369788658</v>
      </c>
      <c r="D45" s="27">
        <f t="shared" ref="D45:M45" si="12">D41/$C42</f>
        <v>1.0034054677282507</v>
      </c>
      <c r="E45" s="27">
        <f t="shared" si="12"/>
        <v>1.0276670413096598</v>
      </c>
      <c r="F45" s="27">
        <f t="shared" si="12"/>
        <v>0.99580620715709733</v>
      </c>
      <c r="G45" s="22">
        <f t="shared" si="12"/>
        <v>1.0296500151550516</v>
      </c>
      <c r="H45" s="27">
        <f t="shared" si="12"/>
        <v>0.98634789421948066</v>
      </c>
      <c r="I45" s="25">
        <f t="shared" si="12"/>
        <v>0.96390163724200095</v>
      </c>
      <c r="J45" s="24">
        <f t="shared" si="12"/>
        <v>1.0484870931021255</v>
      </c>
      <c r="K45" s="23">
        <f t="shared" si="12"/>
        <v>0.96023507765259086</v>
      </c>
      <c r="L45" s="27">
        <f t="shared" si="12"/>
        <v>0.99923745339729131</v>
      </c>
      <c r="M45" s="28">
        <f t="shared" si="12"/>
        <v>1.0134303093385646</v>
      </c>
    </row>
    <row r="46" spans="1:13">
      <c r="A46" s="33">
        <v>44261</v>
      </c>
      <c r="B46" s="17" t="s">
        <v>18</v>
      </c>
      <c r="C46" s="18">
        <v>106</v>
      </c>
      <c r="D46" s="18">
        <v>114</v>
      </c>
      <c r="E46" s="18">
        <v>110</v>
      </c>
      <c r="F46" s="18">
        <v>108</v>
      </c>
      <c r="G46" s="18">
        <v>93.6</v>
      </c>
      <c r="H46" s="18">
        <v>98.5</v>
      </c>
      <c r="I46" s="18">
        <v>90.3</v>
      </c>
      <c r="J46" s="18">
        <v>116</v>
      </c>
      <c r="K46" s="18">
        <v>103</v>
      </c>
      <c r="L46" s="18">
        <v>110</v>
      </c>
      <c r="M46" s="19">
        <v>104</v>
      </c>
    </row>
    <row r="47" spans="1:13">
      <c r="A47" s="34"/>
      <c r="B47" s="20" t="s">
        <v>19</v>
      </c>
      <c r="C47" s="29">
        <f>C46/C$13*1000</f>
        <v>317.74580335731412</v>
      </c>
      <c r="D47" s="29">
        <f t="shared" ref="D47:F47" si="13">D46/D$13*1000</f>
        <v>327.33224222585926</v>
      </c>
      <c r="E47" s="29">
        <f t="shared" si="13"/>
        <v>335.98045204642642</v>
      </c>
      <c r="F47" s="29">
        <f t="shared" si="13"/>
        <v>323.93521295740851</v>
      </c>
      <c r="G47" s="29">
        <f>G46/G$13*1000</f>
        <v>335.72453371592536</v>
      </c>
      <c r="H47" s="29">
        <f t="shared" ref="H47:M47" si="14">H46/H$13*1000</f>
        <v>321.79026461940543</v>
      </c>
      <c r="I47" s="29">
        <f t="shared" si="14"/>
        <v>313.75955524669905</v>
      </c>
      <c r="J47" s="29">
        <f t="shared" si="14"/>
        <v>343.29683338265761</v>
      </c>
      <c r="K47" s="29">
        <f t="shared" si="14"/>
        <v>315.17747858017134</v>
      </c>
      <c r="L47" s="29">
        <f t="shared" si="14"/>
        <v>327.77115613825981</v>
      </c>
      <c r="M47" s="29">
        <f t="shared" si="14"/>
        <v>314.29434874584467</v>
      </c>
    </row>
    <row r="48" spans="1:13">
      <c r="A48" s="34"/>
      <c r="B48" s="20" t="s">
        <v>20</v>
      </c>
      <c r="C48" s="49">
        <f>AVERAGE(C47:M47)</f>
        <v>325.16435281963373</v>
      </c>
      <c r="D48" s="49"/>
      <c r="E48" s="49"/>
      <c r="F48" s="49"/>
      <c r="G48" s="49"/>
      <c r="H48" s="49"/>
      <c r="I48" s="49"/>
      <c r="J48" s="49"/>
      <c r="K48" s="49"/>
      <c r="L48" s="49"/>
      <c r="M48" s="50"/>
    </row>
    <row r="49" spans="1:13">
      <c r="A49" s="34"/>
      <c r="B49" s="20" t="s">
        <v>21</v>
      </c>
      <c r="C49" s="49">
        <f>MIN(C47:M47)</f>
        <v>313.75955524669905</v>
      </c>
      <c r="D49" s="49"/>
      <c r="E49" s="49"/>
      <c r="F49" s="49"/>
      <c r="G49" s="49"/>
      <c r="H49" s="49"/>
      <c r="I49" s="49"/>
      <c r="J49" s="49"/>
      <c r="K49" s="49"/>
      <c r="L49" s="49"/>
      <c r="M49" s="50"/>
    </row>
    <row r="50" spans="1:13">
      <c r="A50" s="34"/>
      <c r="B50" s="20" t="s">
        <v>22</v>
      </c>
      <c r="C50" s="49">
        <f>MAX(C47:M47)</f>
        <v>343.29683338265761</v>
      </c>
      <c r="D50" s="49"/>
      <c r="E50" s="49"/>
      <c r="F50" s="49"/>
      <c r="G50" s="49"/>
      <c r="H50" s="49"/>
      <c r="I50" s="49"/>
      <c r="J50" s="49"/>
      <c r="K50" s="49"/>
      <c r="L50" s="49"/>
      <c r="M50" s="50"/>
    </row>
    <row r="51" spans="1:13" ht="18" thickBot="1">
      <c r="A51" s="35"/>
      <c r="B51" s="21" t="s">
        <v>23</v>
      </c>
      <c r="C51" s="27">
        <f>C47/$C48</f>
        <v>0.97718523141300595</v>
      </c>
      <c r="D51" s="27">
        <f t="shared" ref="D51:M51" si="15">D47/$C48</f>
        <v>1.0066670574047458</v>
      </c>
      <c r="E51" s="22">
        <f t="shared" si="15"/>
        <v>1.0332634839366672</v>
      </c>
      <c r="F51" s="27">
        <f t="shared" si="15"/>
        <v>0.99621994277181114</v>
      </c>
      <c r="G51" s="27">
        <f t="shared" si="15"/>
        <v>1.0324764409281644</v>
      </c>
      <c r="H51" s="27">
        <f t="shared" si="15"/>
        <v>0.98962343759095917</v>
      </c>
      <c r="I51" s="23">
        <f t="shared" si="15"/>
        <v>0.96492605209015381</v>
      </c>
      <c r="J51" s="24">
        <f t="shared" si="15"/>
        <v>1.0557640479523345</v>
      </c>
      <c r="K51" s="27">
        <f t="shared" si="15"/>
        <v>0.96928668793838535</v>
      </c>
      <c r="L51" s="27">
        <f t="shared" si="15"/>
        <v>1.0080168791444124</v>
      </c>
      <c r="M51" s="31">
        <f t="shared" si="15"/>
        <v>0.96657073882936184</v>
      </c>
    </row>
    <row r="52" spans="1:13">
      <c r="A52" s="33">
        <v>44298</v>
      </c>
      <c r="B52" s="17" t="s">
        <v>18</v>
      </c>
      <c r="C52" s="18">
        <v>160</v>
      </c>
      <c r="D52" s="18">
        <v>172</v>
      </c>
      <c r="E52" s="18">
        <v>166</v>
      </c>
      <c r="F52" s="18">
        <v>164</v>
      </c>
      <c r="G52" s="18">
        <v>142</v>
      </c>
      <c r="H52" s="18">
        <v>151</v>
      </c>
      <c r="I52" s="18">
        <v>138</v>
      </c>
      <c r="J52" s="18">
        <v>175</v>
      </c>
      <c r="K52" s="18">
        <v>157</v>
      </c>
      <c r="L52" s="18">
        <v>167</v>
      </c>
      <c r="M52" s="19">
        <v>164</v>
      </c>
    </row>
    <row r="53" spans="1:13">
      <c r="A53" s="34"/>
      <c r="B53" s="20" t="s">
        <v>19</v>
      </c>
      <c r="C53" s="29">
        <f>C52/C$13*1000</f>
        <v>479.61630695443642</v>
      </c>
      <c r="D53" s="29">
        <f t="shared" ref="D53:F53" si="16">D52/D$13*1000</f>
        <v>493.86969879691043</v>
      </c>
      <c r="E53" s="29">
        <f t="shared" si="16"/>
        <v>507.02504581551619</v>
      </c>
      <c r="F53" s="29">
        <f t="shared" si="16"/>
        <v>491.90161967606485</v>
      </c>
      <c r="G53" s="29">
        <f>G52/G$13*1000</f>
        <v>509.32568149210897</v>
      </c>
      <c r="H53" s="29">
        <f t="shared" ref="H53:M53" si="17">H52/H$13*1000</f>
        <v>493.30284220842856</v>
      </c>
      <c r="I53" s="29">
        <f t="shared" si="17"/>
        <v>479.49965253648361</v>
      </c>
      <c r="J53" s="29">
        <f t="shared" si="17"/>
        <v>517.90470553418174</v>
      </c>
      <c r="K53" s="29">
        <f t="shared" si="17"/>
        <v>480.4161566707466</v>
      </c>
      <c r="L53" s="29">
        <f t="shared" si="17"/>
        <v>497.61620977353988</v>
      </c>
      <c r="M53" s="29">
        <f t="shared" si="17"/>
        <v>495.61801148383199</v>
      </c>
    </row>
    <row r="54" spans="1:13">
      <c r="A54" s="34"/>
      <c r="B54" s="20" t="s">
        <v>20</v>
      </c>
      <c r="C54" s="49">
        <f>AVERAGE(C53:M53)</f>
        <v>495.09963008565887</v>
      </c>
      <c r="D54" s="49"/>
      <c r="E54" s="49"/>
      <c r="F54" s="49"/>
      <c r="G54" s="49"/>
      <c r="H54" s="49"/>
      <c r="I54" s="49"/>
      <c r="J54" s="49"/>
      <c r="K54" s="49"/>
      <c r="L54" s="49"/>
      <c r="M54" s="50"/>
    </row>
    <row r="55" spans="1:13">
      <c r="A55" s="34"/>
      <c r="B55" s="20" t="s">
        <v>21</v>
      </c>
      <c r="C55" s="49">
        <f>MIN(C53:M53)</f>
        <v>479.49965253648361</v>
      </c>
      <c r="D55" s="49"/>
      <c r="E55" s="49"/>
      <c r="F55" s="49"/>
      <c r="G55" s="49"/>
      <c r="H55" s="49"/>
      <c r="I55" s="49"/>
      <c r="J55" s="49"/>
      <c r="K55" s="49"/>
      <c r="L55" s="49"/>
      <c r="M55" s="50"/>
    </row>
    <row r="56" spans="1:13">
      <c r="A56" s="34"/>
      <c r="B56" s="20" t="s">
        <v>22</v>
      </c>
      <c r="C56" s="49">
        <f>MAX(C53:M53)</f>
        <v>517.90470553418174</v>
      </c>
      <c r="D56" s="49"/>
      <c r="E56" s="49"/>
      <c r="F56" s="49"/>
      <c r="G56" s="49"/>
      <c r="H56" s="49"/>
      <c r="I56" s="49"/>
      <c r="J56" s="49"/>
      <c r="K56" s="49"/>
      <c r="L56" s="49"/>
      <c r="M56" s="50"/>
    </row>
    <row r="57" spans="1:13" ht="18" thickBot="1">
      <c r="A57" s="35"/>
      <c r="B57" s="21" t="s">
        <v>23</v>
      </c>
      <c r="C57" s="25">
        <f>C53/$C54</f>
        <v>0.96872685376770806</v>
      </c>
      <c r="D57" s="27">
        <f t="shared" ref="D57:M57" si="18">D53/$C54</f>
        <v>0.99751579032984605</v>
      </c>
      <c r="E57" s="27">
        <f t="shared" si="18"/>
        <v>1.0240869009088009</v>
      </c>
      <c r="F57" s="27">
        <f t="shared" si="18"/>
        <v>0.99354067299739102</v>
      </c>
      <c r="G57" s="32">
        <f t="shared" si="18"/>
        <v>1.0287337144727593</v>
      </c>
      <c r="H57" s="27">
        <f t="shared" si="18"/>
        <v>0.99637085594889363</v>
      </c>
      <c r="I57" s="23">
        <f t="shared" si="18"/>
        <v>0.96849123570042606</v>
      </c>
      <c r="J57" s="24">
        <f t="shared" si="18"/>
        <v>1.046061588542446</v>
      </c>
      <c r="K57" s="27">
        <f t="shared" si="18"/>
        <v>0.97034238661747363</v>
      </c>
      <c r="L57" s="27">
        <f t="shared" si="18"/>
        <v>1.0050829763040736</v>
      </c>
      <c r="M57" s="28">
        <f t="shared" si="18"/>
        <v>1.0010470244101848</v>
      </c>
    </row>
    <row r="58" spans="1:13">
      <c r="A58" s="33">
        <v>44333</v>
      </c>
      <c r="B58" s="17" t="s">
        <v>18</v>
      </c>
      <c r="C58" s="18">
        <v>222</v>
      </c>
      <c r="D58" s="18">
        <v>238</v>
      </c>
      <c r="E58" s="18">
        <v>228</v>
      </c>
      <c r="F58" s="18">
        <v>227</v>
      </c>
      <c r="G58" s="18">
        <v>197</v>
      </c>
      <c r="H58" s="18">
        <v>209</v>
      </c>
      <c r="I58" s="18">
        <v>191</v>
      </c>
      <c r="J58" s="18">
        <v>241</v>
      </c>
      <c r="K58" s="18">
        <v>217</v>
      </c>
      <c r="L58" s="18">
        <v>231</v>
      </c>
      <c r="M58" s="19">
        <v>231</v>
      </c>
    </row>
    <row r="59" spans="1:13">
      <c r="A59" s="34"/>
      <c r="B59" s="20" t="s">
        <v>19</v>
      </c>
      <c r="C59" s="29">
        <f>C58/C$13*1000</f>
        <v>665.46762589928051</v>
      </c>
      <c r="D59" s="29">
        <f t="shared" ref="D59:F59" si="19">D58/D$13*1000</f>
        <v>683.37783903293428</v>
      </c>
      <c r="E59" s="29">
        <f t="shared" si="19"/>
        <v>696.39584605986568</v>
      </c>
      <c r="F59" s="29">
        <f t="shared" si="19"/>
        <v>680.86382723455324</v>
      </c>
      <c r="G59" s="29">
        <f>G58/G$13*1000</f>
        <v>706.599713055954</v>
      </c>
      <c r="H59" s="29">
        <f t="shared" ref="H59:M59" si="20">H58/H$13*1000</f>
        <v>682.78340411630177</v>
      </c>
      <c r="I59" s="29">
        <f t="shared" si="20"/>
        <v>663.6553161917999</v>
      </c>
      <c r="J59" s="29">
        <f t="shared" si="20"/>
        <v>713.22876590707313</v>
      </c>
      <c r="K59" s="29">
        <f t="shared" si="20"/>
        <v>664.0146878824969</v>
      </c>
      <c r="L59" s="29">
        <f t="shared" si="20"/>
        <v>688.31942789034565</v>
      </c>
      <c r="M59" s="29">
        <f t="shared" si="20"/>
        <v>698.09610154125119</v>
      </c>
    </row>
    <row r="60" spans="1:13">
      <c r="A60" s="34"/>
      <c r="B60" s="20" t="s">
        <v>20</v>
      </c>
      <c r="C60" s="49">
        <f>AVERAGE(C59:M59)</f>
        <v>685.70932316471419</v>
      </c>
      <c r="D60" s="49"/>
      <c r="E60" s="49"/>
      <c r="F60" s="49"/>
      <c r="G60" s="49"/>
      <c r="H60" s="49"/>
      <c r="I60" s="49"/>
      <c r="J60" s="49"/>
      <c r="K60" s="49"/>
      <c r="L60" s="49"/>
      <c r="M60" s="50"/>
    </row>
    <row r="61" spans="1:13">
      <c r="A61" s="34"/>
      <c r="B61" s="20" t="s">
        <v>21</v>
      </c>
      <c r="C61" s="49">
        <f>MIN(C59:M59)</f>
        <v>663.6553161917999</v>
      </c>
      <c r="D61" s="49"/>
      <c r="E61" s="49"/>
      <c r="F61" s="49"/>
      <c r="G61" s="49"/>
      <c r="H61" s="49"/>
      <c r="I61" s="49"/>
      <c r="J61" s="49"/>
      <c r="K61" s="49"/>
      <c r="L61" s="49"/>
      <c r="M61" s="50"/>
    </row>
    <row r="62" spans="1:13">
      <c r="A62" s="34"/>
      <c r="B62" s="20" t="s">
        <v>22</v>
      </c>
      <c r="C62" s="49">
        <f>MAX(C59:M59)</f>
        <v>713.22876590707313</v>
      </c>
      <c r="D62" s="49"/>
      <c r="E62" s="49"/>
      <c r="F62" s="49"/>
      <c r="G62" s="49"/>
      <c r="H62" s="49"/>
      <c r="I62" s="49"/>
      <c r="J62" s="49"/>
      <c r="K62" s="49"/>
      <c r="L62" s="49"/>
      <c r="M62" s="50"/>
    </row>
    <row r="63" spans="1:13" ht="18" thickBot="1">
      <c r="A63" s="35"/>
      <c r="B63" s="21" t="s">
        <v>23</v>
      </c>
      <c r="C63" s="25">
        <f>C59/$C60</f>
        <v>0.97048064452148131</v>
      </c>
      <c r="D63" s="27">
        <f t="shared" ref="D63:M63" si="21">D59/$C60</f>
        <v>0.99659989436774821</v>
      </c>
      <c r="E63" s="27">
        <f t="shared" si="21"/>
        <v>1.0155846253421648</v>
      </c>
      <c r="F63" s="27">
        <f t="shared" si="21"/>
        <v>0.99293360062861935</v>
      </c>
      <c r="G63" s="32">
        <f t="shared" si="21"/>
        <v>1.0304653724041926</v>
      </c>
      <c r="H63" s="27">
        <f t="shared" si="21"/>
        <v>0.99573300384059449</v>
      </c>
      <c r="I63" s="23">
        <f t="shared" si="21"/>
        <v>0.96783767373742313</v>
      </c>
      <c r="J63" s="24">
        <f t="shared" si="21"/>
        <v>1.0401328111091592</v>
      </c>
      <c r="K63" s="23">
        <f t="shared" si="21"/>
        <v>0.96836176124587114</v>
      </c>
      <c r="L63" s="27">
        <f t="shared" si="21"/>
        <v>1.0038064302722109</v>
      </c>
      <c r="M63" s="28">
        <f t="shared" si="21"/>
        <v>1.018064182530535</v>
      </c>
    </row>
    <row r="64" spans="1:13">
      <c r="A64" s="33">
        <v>44441</v>
      </c>
      <c r="B64" s="17" t="s">
        <v>18</v>
      </c>
      <c r="C64" s="18">
        <v>378</v>
      </c>
      <c r="D64" s="18">
        <v>406</v>
      </c>
      <c r="E64" s="18">
        <v>387</v>
      </c>
      <c r="F64" s="18">
        <v>388</v>
      </c>
      <c r="G64" s="18">
        <v>332</v>
      </c>
      <c r="H64" s="18">
        <v>357</v>
      </c>
      <c r="I64" s="18">
        <v>324</v>
      </c>
      <c r="J64" s="18">
        <v>413</v>
      </c>
      <c r="K64" s="18">
        <v>369</v>
      </c>
      <c r="L64" s="18">
        <v>393</v>
      </c>
      <c r="M64" s="19">
        <v>405</v>
      </c>
    </row>
    <row r="65" spans="1:13">
      <c r="A65" s="34"/>
      <c r="B65" s="20" t="s">
        <v>19</v>
      </c>
      <c r="C65" s="29">
        <f>C64/C$13*1000</f>
        <v>1133.093525179856</v>
      </c>
      <c r="D65" s="29">
        <f t="shared" ref="D65:F65" si="22">D64/D$13*1000</f>
        <v>1165.7621959973585</v>
      </c>
      <c r="E65" s="29">
        <f t="shared" si="22"/>
        <v>1182.0403176542457</v>
      </c>
      <c r="F65" s="29">
        <f t="shared" si="22"/>
        <v>1163.7672465506898</v>
      </c>
      <c r="G65" s="29">
        <f>G64/G$13*1000</f>
        <v>1190.8177905308464</v>
      </c>
      <c r="H65" s="29">
        <f t="shared" ref="H65:M65" si="23">H64/H$13*1000</f>
        <v>1166.2855276053576</v>
      </c>
      <c r="I65" s="29">
        <f t="shared" si="23"/>
        <v>1125.7817929117441</v>
      </c>
      <c r="J65" s="29">
        <f t="shared" si="23"/>
        <v>1222.2551050606689</v>
      </c>
      <c r="K65" s="29">
        <f t="shared" si="23"/>
        <v>1129.1309669522645</v>
      </c>
      <c r="L65" s="29">
        <f t="shared" si="23"/>
        <v>1171.03694874851</v>
      </c>
      <c r="M65" s="29">
        <f t="shared" si="23"/>
        <v>1223.9347234814145</v>
      </c>
    </row>
    <row r="66" spans="1:13">
      <c r="A66" s="34"/>
      <c r="B66" s="20" t="s">
        <v>20</v>
      </c>
      <c r="C66" s="49">
        <f>AVERAGE(C65:M65)</f>
        <v>1170.3551036975414</v>
      </c>
      <c r="D66" s="49"/>
      <c r="E66" s="49"/>
      <c r="F66" s="49"/>
      <c r="G66" s="49"/>
      <c r="H66" s="49"/>
      <c r="I66" s="49"/>
      <c r="J66" s="49"/>
      <c r="K66" s="49"/>
      <c r="L66" s="49"/>
      <c r="M66" s="50"/>
    </row>
    <row r="67" spans="1:13">
      <c r="A67" s="34"/>
      <c r="B67" s="20" t="s">
        <v>21</v>
      </c>
      <c r="C67" s="49">
        <f>MIN(C65:M65)</f>
        <v>1125.7817929117441</v>
      </c>
      <c r="D67" s="49"/>
      <c r="E67" s="49"/>
      <c r="F67" s="49"/>
      <c r="G67" s="49"/>
      <c r="H67" s="49"/>
      <c r="I67" s="49"/>
      <c r="J67" s="49"/>
      <c r="K67" s="49"/>
      <c r="L67" s="49"/>
      <c r="M67" s="50"/>
    </row>
    <row r="68" spans="1:13">
      <c r="A68" s="34"/>
      <c r="B68" s="20" t="s">
        <v>22</v>
      </c>
      <c r="C68" s="49">
        <f>MAX(C65:M65)</f>
        <v>1223.9347234814145</v>
      </c>
      <c r="D68" s="49"/>
      <c r="E68" s="49"/>
      <c r="F68" s="49"/>
      <c r="G68" s="49"/>
      <c r="H68" s="49"/>
      <c r="I68" s="49"/>
      <c r="J68" s="49"/>
      <c r="K68" s="49"/>
      <c r="L68" s="49"/>
      <c r="M68" s="50"/>
    </row>
    <row r="69" spans="1:13" ht="18" thickBot="1">
      <c r="A69" s="35"/>
      <c r="B69" s="21" t="s">
        <v>23</v>
      </c>
      <c r="C69" s="25">
        <f>C65/$C66</f>
        <v>0.96816216001454292</v>
      </c>
      <c r="D69" s="27">
        <f t="shared" ref="D69:M69" si="24">D65/$C66</f>
        <v>0.99607562893888157</v>
      </c>
      <c r="E69" s="27">
        <f t="shared" si="24"/>
        <v>1.0099843320371626</v>
      </c>
      <c r="F69" s="27">
        <f t="shared" si="24"/>
        <v>0.99437106129068153</v>
      </c>
      <c r="G69" s="32">
        <f t="shared" si="24"/>
        <v>1.0174841693505301</v>
      </c>
      <c r="H69" s="27">
        <f t="shared" si="24"/>
        <v>0.99652278519628223</v>
      </c>
      <c r="I69" s="23">
        <f t="shared" si="24"/>
        <v>0.96191471234245451</v>
      </c>
      <c r="J69" s="24">
        <f t="shared" si="24"/>
        <v>1.0443455163301789</v>
      </c>
      <c r="K69" s="23">
        <f t="shared" si="24"/>
        <v>0.96477638571828661</v>
      </c>
      <c r="L69" s="27">
        <f t="shared" si="24"/>
        <v>1.0005825967253994</v>
      </c>
      <c r="M69" s="28">
        <f t="shared" si="24"/>
        <v>1.0457806520556003</v>
      </c>
    </row>
  </sheetData>
  <mergeCells count="40">
    <mergeCell ref="A64:A69"/>
    <mergeCell ref="C66:M66"/>
    <mergeCell ref="C67:M67"/>
    <mergeCell ref="C68:M68"/>
    <mergeCell ref="A58:A63"/>
    <mergeCell ref="C60:M60"/>
    <mergeCell ref="C61:M61"/>
    <mergeCell ref="C62:M62"/>
    <mergeCell ref="A46:A51"/>
    <mergeCell ref="C48:M48"/>
    <mergeCell ref="C49:M49"/>
    <mergeCell ref="C50:M50"/>
    <mergeCell ref="A28:A33"/>
    <mergeCell ref="C30:M30"/>
    <mergeCell ref="C31:M31"/>
    <mergeCell ref="C32:M32"/>
    <mergeCell ref="A52:A57"/>
    <mergeCell ref="C54:M54"/>
    <mergeCell ref="C55:M55"/>
    <mergeCell ref="C56:M56"/>
    <mergeCell ref="A40:A45"/>
    <mergeCell ref="C42:M42"/>
    <mergeCell ref="C43:M43"/>
    <mergeCell ref="C44:M44"/>
    <mergeCell ref="A34:A39"/>
    <mergeCell ref="C36:M36"/>
    <mergeCell ref="C37:M37"/>
    <mergeCell ref="C38:M38"/>
    <mergeCell ref="A22:A27"/>
    <mergeCell ref="C24:M24"/>
    <mergeCell ref="C25:M25"/>
    <mergeCell ref="C26:M26"/>
    <mergeCell ref="A1:M1"/>
    <mergeCell ref="A16:A21"/>
    <mergeCell ref="C18:M18"/>
    <mergeCell ref="C19:M19"/>
    <mergeCell ref="C20:M20"/>
    <mergeCell ref="A3:A14"/>
    <mergeCell ref="A15:M15"/>
    <mergeCell ref="A2:M2"/>
  </mergeCells>
  <pageMargins left="0.75" right="0.75" top="1" bottom="1" header="0.5" footer="0.5"/>
  <pageSetup paperSize="9" orientation="portrait" horizontalDpi="4294967292" verticalDpi="4294967292"/>
  <ignoredErrors>
    <ignoredError sqref="E5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3:M61"/>
  <sheetViews>
    <sheetView topLeftCell="A14" workbookViewId="0">
      <selection activeCell="P55" sqref="P55"/>
    </sheetView>
  </sheetViews>
  <sheetFormatPr baseColWidth="10" defaultRowHeight="15" x14ac:dyDescent="0"/>
  <sheetData>
    <row r="53" spans="2:13">
      <c r="C53" t="str">
        <f>Données!C3:M3</f>
        <v>BISOL</v>
      </c>
      <c r="D53" t="str">
        <f>Données!D3:N3</f>
        <v>HYUNDAI</v>
      </c>
      <c r="E53" t="str">
        <f>Données!E3:O3</f>
        <v>CANADIAN SOLAR</v>
      </c>
      <c r="F53" t="str">
        <f>Données!F3:P3</f>
        <v>SUNPOWER</v>
      </c>
      <c r="G53" t="str">
        <f>Données!G3:Q3</f>
        <v>TRINA POLY</v>
      </c>
      <c r="H53" t="str">
        <f>Données!H3:R3</f>
        <v>LONGI</v>
      </c>
      <c r="I53" t="str">
        <f>Données!I3:S3</f>
        <v>REC</v>
      </c>
      <c r="J53" t="str">
        <f>Données!J3:T3</f>
        <v>TRINA BF</v>
      </c>
      <c r="K53" t="str">
        <f>Données!K3:U3</f>
        <v>AUO</v>
      </c>
      <c r="L53" t="str">
        <f>Données!L3:V3</f>
        <v>LG</v>
      </c>
      <c r="M53" t="str">
        <f>Données!M3:W3</f>
        <v>PANASONIC</v>
      </c>
    </row>
    <row r="54" spans="2:13">
      <c r="B54" t="s">
        <v>60</v>
      </c>
      <c r="C54" s="30">
        <f>Données!C23</f>
        <v>86.930455635491612</v>
      </c>
      <c r="D54" s="30">
        <f>Données!D23</f>
        <v>88.724265655956586</v>
      </c>
      <c r="E54" s="30">
        <f>Données!E23</f>
        <v>91.325595601710461</v>
      </c>
      <c r="F54" s="30">
        <f>Données!F23</f>
        <v>88.182363527294541</v>
      </c>
      <c r="G54" s="30">
        <f>Données!G23</f>
        <v>91.463414634146346</v>
      </c>
      <c r="H54" s="30">
        <f>Données!H23</f>
        <v>81.672655994772938</v>
      </c>
      <c r="I54" s="30">
        <f>Données!I23</f>
        <v>81.306462821403741</v>
      </c>
      <c r="J54" s="30">
        <f>Données!J23</f>
        <v>88.191772713820669</v>
      </c>
      <c r="K54" s="30">
        <f>Données!K23</f>
        <v>81.701346389228874</v>
      </c>
      <c r="L54" s="30">
        <f>Données!L23</f>
        <v>84.922526817640033</v>
      </c>
      <c r="M54" s="30">
        <f>Données!M23</f>
        <v>90.964037473556985</v>
      </c>
    </row>
    <row r="55" spans="2:13">
      <c r="B55" t="s">
        <v>61</v>
      </c>
      <c r="C55" s="30">
        <f>Données!C29</f>
        <v>160.97122302158274</v>
      </c>
      <c r="D55" s="30">
        <f>Données!D29</f>
        <v>166.25032302523903</v>
      </c>
      <c r="E55" s="30">
        <f>Données!E29</f>
        <v>168.90653634697617</v>
      </c>
      <c r="F55" s="30">
        <f>Données!F29</f>
        <v>164.66706658668267</v>
      </c>
      <c r="G55" s="30">
        <f>Données!G29</f>
        <v>171.09038737446198</v>
      </c>
      <c r="H55" s="30">
        <f>Données!H29</f>
        <v>159.75171512577589</v>
      </c>
      <c r="I55" s="30">
        <f>Données!I29</f>
        <v>157.05350938151494</v>
      </c>
      <c r="J55" s="30">
        <f>Données!J29</f>
        <v>170.76058005327022</v>
      </c>
      <c r="K55" s="30">
        <f>Données!K29</f>
        <v>156.97674418604649</v>
      </c>
      <c r="L55" s="30">
        <f>Données!L29</f>
        <v>163.58760429082238</v>
      </c>
      <c r="M55" s="30">
        <f>Données!M29</f>
        <v>160.7736476276821</v>
      </c>
    </row>
    <row r="56" spans="2:13">
      <c r="B56" t="s">
        <v>62</v>
      </c>
      <c r="C56" s="30">
        <f>Données!C35</f>
        <v>209.83213429256591</v>
      </c>
      <c r="D56" s="30">
        <f>Données!D35</f>
        <v>216.4986935423666</v>
      </c>
      <c r="E56" s="30">
        <f>Données!E35</f>
        <v>222.66340867440442</v>
      </c>
      <c r="F56" s="30">
        <f>Données!F35</f>
        <v>215.95680863827235</v>
      </c>
      <c r="G56" s="30">
        <f>Données!G35</f>
        <v>222.74031563845051</v>
      </c>
      <c r="H56" s="30">
        <f>Données!H35</f>
        <v>213.65566808232603</v>
      </c>
      <c r="I56" s="30">
        <f>Données!I35</f>
        <v>209.5205003474635</v>
      </c>
      <c r="J56" s="30">
        <f>Données!J35</f>
        <v>227.58212488902046</v>
      </c>
      <c r="K56" s="30">
        <f>Données!K35</f>
        <v>208.07833537331703</v>
      </c>
      <c r="L56" s="30">
        <f>Données!L35</f>
        <v>216.92491060786648</v>
      </c>
      <c r="M56" s="30">
        <f>Données!M35</f>
        <v>215.77515865820493</v>
      </c>
    </row>
    <row r="57" spans="2:13">
      <c r="B57" t="s">
        <v>63</v>
      </c>
      <c r="C57" s="30">
        <f>Données!C41</f>
        <v>261.69064748201436</v>
      </c>
      <c r="D57" s="30">
        <f>Données!D41</f>
        <v>270.19266660923995</v>
      </c>
      <c r="E57" s="30">
        <f>Données!E41</f>
        <v>276.72571777642031</v>
      </c>
      <c r="F57" s="30">
        <f>Données!F41</f>
        <v>268.14637072585487</v>
      </c>
      <c r="G57" s="30">
        <f>Données!G41</f>
        <v>277.25968436154949</v>
      </c>
      <c r="H57" s="30">
        <f>Données!H41</f>
        <v>265.59947729500163</v>
      </c>
      <c r="I57" s="30">
        <f>Données!I41</f>
        <v>259.55524669909659</v>
      </c>
      <c r="J57" s="30">
        <f>Données!J41</f>
        <v>282.33205090263397</v>
      </c>
      <c r="K57" s="30">
        <f>Données!K41</f>
        <v>258.56793145654831</v>
      </c>
      <c r="L57" s="30">
        <f>Données!L41</f>
        <v>269.07032181168057</v>
      </c>
      <c r="M57" s="30">
        <f>Données!M41</f>
        <v>272.89211242067091</v>
      </c>
    </row>
    <row r="58" spans="2:13">
      <c r="B58" t="s">
        <v>64</v>
      </c>
      <c r="C58" s="30">
        <f>Données!C47</f>
        <v>317.74580335731412</v>
      </c>
      <c r="D58" s="30">
        <f>Données!D47</f>
        <v>327.33224222585926</v>
      </c>
      <c r="E58" s="30">
        <f>Données!E47</f>
        <v>335.98045204642642</v>
      </c>
      <c r="F58" s="30">
        <f>Données!F47</f>
        <v>323.93521295740851</v>
      </c>
      <c r="G58" s="30">
        <f>Données!G47</f>
        <v>335.72453371592536</v>
      </c>
      <c r="H58" s="30">
        <f>Données!H47</f>
        <v>321.79026461940543</v>
      </c>
      <c r="I58" s="30">
        <f>Données!I47</f>
        <v>313.75955524669905</v>
      </c>
      <c r="J58" s="30">
        <f>Données!J47</f>
        <v>343.29683338265761</v>
      </c>
      <c r="K58" s="30">
        <f>Données!K47</f>
        <v>315.17747858017134</v>
      </c>
      <c r="L58" s="30">
        <f>Données!L47</f>
        <v>327.77115613825981</v>
      </c>
      <c r="M58" s="30">
        <f>Données!M47</f>
        <v>314.29434874584467</v>
      </c>
    </row>
    <row r="59" spans="2:13">
      <c r="B59" t="s">
        <v>65</v>
      </c>
      <c r="C59" s="30">
        <f>Données!C53</f>
        <v>479.61630695443642</v>
      </c>
      <c r="D59" s="30">
        <f>Données!D53</f>
        <v>493.86969879691043</v>
      </c>
      <c r="E59" s="30">
        <f>Données!E53</f>
        <v>507.02504581551619</v>
      </c>
      <c r="F59" s="30">
        <f>Données!F53</f>
        <v>491.90161967606485</v>
      </c>
      <c r="G59" s="30">
        <f>Données!G53</f>
        <v>509.32568149210897</v>
      </c>
      <c r="H59" s="30">
        <f>Données!H53</f>
        <v>493.30284220842856</v>
      </c>
      <c r="I59" s="30">
        <f>Données!I53</f>
        <v>479.49965253648361</v>
      </c>
      <c r="J59" s="30">
        <f>Données!J53</f>
        <v>517.90470553418174</v>
      </c>
      <c r="K59" s="30">
        <f>Données!K53</f>
        <v>480.4161566707466</v>
      </c>
      <c r="L59" s="30">
        <f>Données!L53</f>
        <v>497.61620977353988</v>
      </c>
      <c r="M59" s="30">
        <f>Données!M53</f>
        <v>495.61801148383199</v>
      </c>
    </row>
    <row r="60" spans="2:13">
      <c r="B60" t="s">
        <v>66</v>
      </c>
      <c r="C60" s="30">
        <f>Données!C59</f>
        <v>665.46762589928051</v>
      </c>
      <c r="D60" s="30">
        <f>Données!D59</f>
        <v>683.37783903293428</v>
      </c>
      <c r="E60" s="30">
        <f>Données!E59</f>
        <v>696.39584605986568</v>
      </c>
      <c r="F60" s="30">
        <f>Données!F59</f>
        <v>680.86382723455324</v>
      </c>
      <c r="G60" s="30">
        <f>Données!G59</f>
        <v>706.599713055954</v>
      </c>
      <c r="H60" s="30">
        <f>Données!H59</f>
        <v>682.78340411630177</v>
      </c>
      <c r="I60" s="30">
        <f>Données!I59</f>
        <v>663.6553161917999</v>
      </c>
      <c r="J60" s="30">
        <f>Données!J59</f>
        <v>713.22876590707313</v>
      </c>
      <c r="K60" s="30">
        <f>Données!K59</f>
        <v>664.0146878824969</v>
      </c>
      <c r="L60" s="30">
        <f>Données!L59</f>
        <v>688.31942789034565</v>
      </c>
      <c r="M60" s="30">
        <f>Données!M59</f>
        <v>698.09610154125119</v>
      </c>
    </row>
    <row r="61" spans="2:13">
      <c r="B61" t="s">
        <v>67</v>
      </c>
      <c r="C61" s="51">
        <f>Données!C65</f>
        <v>1133.093525179856</v>
      </c>
      <c r="D61" s="51">
        <f>Données!D65</f>
        <v>1165.7621959973585</v>
      </c>
      <c r="E61" s="51">
        <f>Données!E65</f>
        <v>1182.0403176542457</v>
      </c>
      <c r="F61" s="51">
        <f>Données!F65</f>
        <v>1163.7672465506898</v>
      </c>
      <c r="G61" s="51">
        <f>Données!G65</f>
        <v>1190.8177905308464</v>
      </c>
      <c r="H61" s="51">
        <f>Données!H65</f>
        <v>1166.2855276053576</v>
      </c>
      <c r="I61" s="51">
        <f>Données!I65</f>
        <v>1125.7817929117441</v>
      </c>
      <c r="J61" s="51">
        <f>Données!J65</f>
        <v>1222.2551050606689</v>
      </c>
      <c r="K61" s="51">
        <f>Données!K65</f>
        <v>1129.1309669522645</v>
      </c>
      <c r="L61" s="51">
        <f>Données!L65</f>
        <v>1171.03694874851</v>
      </c>
      <c r="M61" s="51">
        <f>Données!M65</f>
        <v>1223.9347234814145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Données</vt:lpstr>
      <vt:lpstr>Graphique</vt:lpstr>
    </vt:vector>
  </TitlesOfParts>
  <Company>Hacsé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Etienne Sauvage</dc:creator>
  <cp:lastModifiedBy>Etienne Sauvage</cp:lastModifiedBy>
  <dcterms:created xsi:type="dcterms:W3CDTF">2020-09-29T12:45:47Z</dcterms:created>
  <dcterms:modified xsi:type="dcterms:W3CDTF">2021-09-02T08:49:36Z</dcterms:modified>
</cp:coreProperties>
</file>